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5600" windowHeight="1176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1" hidden="1">'Presidencia'!$B$3:$O$52</definedName>
    <definedName name="_xlnm._FilterDatabase" localSheetId="2" hidden="1">'Senadurías'!$B$3:$O$3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<sst xmlns="http://schemas.openxmlformats.org/spreadsheetml/2006/main" count="271" uniqueCount="171">
  <si>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</si>
  <si>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</si>
  <si>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</si>
  <si>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</si>
  <si>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</si>
  <si>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</si>
  <si>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</si>
  <si>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</si>
  <si>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</si>
  <si>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</si>
  <si>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</si>
  <si>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</si>
  <si>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</si>
  <si>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</si>
  <si>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</si>
  <si>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</si>
  <si>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</si>
  <si>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</si>
  <si>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</si>
  <si>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</si>
  <si>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</si>
  <si>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</si>
  <si>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</si>
  <si>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</si>
  <si>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</si>
  <si>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</si>
  <si>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</si>
  <si>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</si>
  <si>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</si>
  <si>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</si>
  <si>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</si>
  <si>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</si>
  <si>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</si>
  <si>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</si>
  <si>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</si>
  <si>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</si>
  <si>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</si>
  <si>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</si>
  <si>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</si>
  <si>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</si>
  <si>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</si>
  <si>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</si>
  <si>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</si>
  <si>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</si>
  <si>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</si>
  <si>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</si>
  <si>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</si>
  <si>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</si>
  <si>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</si>
  <si>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</si>
  <si>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</si>
  <si>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</si>
  <si>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</si>
  <si>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</si>
  <si>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</si>
  <si>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</si>
  <si>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</si>
  <si>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</si>
  <si>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</si>
  <si>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</si>
  <si>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</si>
  <si>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</si>
  <si>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</si>
  <si>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</si>
  <si>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</si>
  <si>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</si>
  <si>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</si>
  <si>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</si>
  <si>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</si>
  <si>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</si>
  <si>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</si>
  <si>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</si>
  <si>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</si>
  <si>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</si>
  <si>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</si>
  <si>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</si>
  <si>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</si>
  <si>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</si>
  <si>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</si>
  <si>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</si>
  <si>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</si>
  <si>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</si>
  <si>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</si>
  <si>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</si>
  <si>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</si>
  <si>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</si>
  <si>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</si>
  <si>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</si>
  <si>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</si>
  <si>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</si>
  <si>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</si>
  <si>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</si>
  <si>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</si>
  <si>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</si>
  <si>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</si>
  <si>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</si>
  <si>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</si>
  <si>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</si>
  <si>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</si>
  <si>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</si>
  <si>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</si>
  <si>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</si>
  <si>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</si>
  <si>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</si>
  <si>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</si>
  <si>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</si>
  <si>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</si>
  <si>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</si>
  <si>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</si>
  <si>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</si>
  <si>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</si>
  <si>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</si>
  <si>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</si>
  <si>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</si>
  <si>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</si>
  <si>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</si>
  <si>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</si>
  <si>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</si>
  <si>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</si>
  <si>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</si>
  <si>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</si>
  <si>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</si>
  <si>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</si>
  <si>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</si>
  <si>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</si>
  <si>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</si>
  <si>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</si>
  <si>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</si>
  <si>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</si>
  <si>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</si>
  <si>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</si>
  <si>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</si>
  <si>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</si>
  <si>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</si>
  <si>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</si>
  <si>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</si>
  <si>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</si>
  <si>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</si>
  <si>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</si>
  <si>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</si>
  <si>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</si>
  <si>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</si>
  <si>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</si>
  <si>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</si>
  <si>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</si>
  <si>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</si>
  <si>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</si>
  <si>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</si>
  <si>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</si>
  <si>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</si>
  <si>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</si>
  <si>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</si>
  <si>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</si>
  <si>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</si>
  <si>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</si>
  <si>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</si>
  <si>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</si>
  <si>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</si>
  <si>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</si>
  <si>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</si>
  <si>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</si>
  <si>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</si>
  <si>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</si>
  <si>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</si>
  <si>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</si>
  <si>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</si>
  <si>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</si>
  <si>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</si>
  <si>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</si>
  <si>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Aspirantes a Senadurías (45)</t>
  </si>
  <si>
    <t>Corte: 30/ene
00:00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</si>
</sst>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mmm\-yyyy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0499899983406066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 horizontal="center" vertical="center"/>
    </xf>
    <xf numFmtId="9" fontId="5" fillId="37" borderId="0" xfId="60" applyFont="1" applyFill="1" applyBorder="1" applyAlignment="1">
      <alignment horizontal="center" vertical="center"/>
    </xf>
    <xf numFmtId="10" fontId="5" fillId="37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7" borderId="14" xfId="0" applyNumberFormat="1" applyFont="1" applyFill="1" applyBorder="1" applyAlignment="1">
      <alignment horizontal="center" vertical="center" wrapText="1"/>
    </xf>
    <xf numFmtId="9" fontId="58" fillId="37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39" borderId="15" xfId="0" applyFont="1" applyFill="1" applyBorder="1" applyAlignment="1" quotePrefix="1">
      <alignment horizontal="center" vertical="center" wrapText="1"/>
    </xf>
    <xf numFmtId="14" fontId="61" fillId="39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38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0" borderId="19" xfId="56" applyFont="1" applyFill="1" applyBorder="1" applyAlignment="1" applyProtection="1">
      <alignment horizontal="center" vertical="center"/>
      <protection locked="0"/>
    </xf>
    <xf numFmtId="0" fontId="58" fillId="40" borderId="18" xfId="56" applyFont="1" applyFill="1" applyBorder="1" applyAlignment="1" applyProtection="1">
      <alignment horizontal="center" vertical="center" wrapText="1"/>
      <protection locked="0"/>
    </xf>
    <xf numFmtId="0" fontId="61" fillId="38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3" fontId="0" fillId="33" borderId="0" xfId="0" applyNumberFormat="1" applyFill="1" applyAlignment="1">
      <alignment/>
    </xf>
    <xf numFmtId="0" fontId="5" fillId="36" borderId="10" xfId="0" applyFont="1" applyFill="1" applyBorder="1" applyAlignment="1">
      <alignment/>
    </xf>
    <xf numFmtId="0" fontId="58" fillId="34" borderId="27" xfId="0" applyFont="1" applyFill="1" applyBorder="1" applyAlignment="1">
      <alignment horizontal="center" wrapText="1"/>
    </xf>
    <xf numFmtId="3" fontId="58" fillId="34" borderId="27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/>
    </xf>
    <xf numFmtId="14" fontId="61" fillId="0" borderId="30" xfId="0" applyNumberFormat="1" applyFont="1" applyBorder="1" applyAlignment="1">
      <alignment horizontal="center" vertical="center" wrapText="1"/>
    </xf>
    <xf numFmtId="9" fontId="0" fillId="33" borderId="0" xfId="60" applyFont="1" applyFill="1" applyAlignment="1">
      <alignment/>
    </xf>
    <xf numFmtId="3" fontId="5" fillId="41" borderId="10" xfId="0" applyNumberFormat="1" applyFont="1" applyFill="1" applyBorder="1" applyAlignment="1">
      <alignment horizontal="center" vertical="center"/>
    </xf>
    <xf numFmtId="9" fontId="5" fillId="41" borderId="10" xfId="0" applyNumberFormat="1" applyFont="1" applyFill="1" applyBorder="1" applyAlignment="1">
      <alignment horizontal="center" vertical="center"/>
    </xf>
    <xf numFmtId="9" fontId="5" fillId="0" borderId="12" xfId="60" applyFont="1" applyBorder="1" applyAlignment="1">
      <alignment horizontal="center" vertical="center"/>
    </xf>
    <xf numFmtId="3" fontId="5" fillId="33" borderId="0" xfId="0" applyNumberFormat="1" applyFont="1" applyFill="1" applyAlignment="1">
      <alignment/>
    </xf>
    <xf numFmtId="0" fontId="37" fillId="40" borderId="11" xfId="58" applyFont="1" applyFill="1" applyBorder="1" applyAlignment="1">
      <alignment horizontal="center" vertical="center" wrapText="1"/>
      <protection/>
    </xf>
    <xf numFmtId="0" fontId="37" fillId="40" borderId="31" xfId="58" applyFont="1" applyFill="1" applyBorder="1" applyAlignment="1">
      <alignment horizontal="center" vertical="center" wrapText="1"/>
      <protection/>
    </xf>
    <xf numFmtId="0" fontId="37" fillId="40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2" borderId="32" xfId="56" applyFont="1" applyFill="1" applyBorder="1" applyAlignment="1">
      <alignment horizontal="center" vertical="center"/>
      <protection/>
    </xf>
    <xf numFmtId="0" fontId="60" fillId="42" borderId="26" xfId="56" applyFont="1" applyFill="1" applyBorder="1" applyAlignment="1">
      <alignment horizontal="center" vertical="center"/>
      <protection/>
    </xf>
    <xf numFmtId="9" fontId="5" fillId="36" borderId="10" xfId="60" applyFont="1" applyFill="1" applyBorder="1" applyAlignment="1" quotePrefix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92" t="s">
        <v>123</v>
      </c>
      <c r="D1" s="93"/>
      <c r="E1" s="93"/>
      <c r="F1" s="93"/>
      <c r="G1" s="93"/>
      <c r="H1" s="93"/>
      <c r="I1" s="93"/>
      <c r="J1" s="93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5770608</v>
      </c>
      <c r="D3" s="6">
        <v>129963</v>
      </c>
      <c r="E3" s="6">
        <v>39081</v>
      </c>
      <c r="F3" s="7">
        <v>0.3007086632349207</v>
      </c>
      <c r="G3" s="6">
        <v>90882</v>
      </c>
      <c r="H3" s="8">
        <v>147.65763414446917</v>
      </c>
      <c r="I3" s="8">
        <v>44.401929780014314</v>
      </c>
      <c r="J3" s="6">
        <v>3089674</v>
      </c>
    </row>
    <row r="4" spans="2:10" ht="15">
      <c r="B4" s="5" t="s">
        <v>163</v>
      </c>
      <c r="C4" s="6">
        <v>799580</v>
      </c>
      <c r="D4" s="6">
        <v>21136</v>
      </c>
      <c r="E4" s="6">
        <v>8069</v>
      </c>
      <c r="F4" s="7">
        <v>0.3817657077971234</v>
      </c>
      <c r="G4" s="6">
        <v>13062</v>
      </c>
      <c r="H4" s="8">
        <v>99.09282438963936</v>
      </c>
      <c r="I4" s="8">
        <v>37.83024224072672</v>
      </c>
      <c r="J4" s="6">
        <v>604864</v>
      </c>
    </row>
    <row r="5" spans="2:10" ht="15">
      <c r="B5" s="5" t="s">
        <v>164</v>
      </c>
      <c r="C5" s="6">
        <v>216981</v>
      </c>
      <c r="D5" s="68"/>
      <c r="E5" s="69"/>
      <c r="F5" s="69"/>
      <c r="G5" s="69"/>
      <c r="H5" s="69"/>
      <c r="I5" s="69"/>
      <c r="J5" s="70"/>
    </row>
    <row r="6" spans="2:10" ht="15">
      <c r="B6" s="5" t="s">
        <v>165</v>
      </c>
      <c r="C6" s="6">
        <v>727972</v>
      </c>
      <c r="D6" s="71"/>
      <c r="E6" s="72"/>
      <c r="F6" s="72"/>
      <c r="G6" s="73"/>
      <c r="H6" s="73"/>
      <c r="I6" s="73"/>
      <c r="J6" s="74"/>
    </row>
    <row r="7" spans="2:10" ht="15">
      <c r="B7" s="5" t="s">
        <v>166</v>
      </c>
      <c r="C7" s="6">
        <v>87952</v>
      </c>
      <c r="D7" s="75"/>
      <c r="E7" s="73"/>
      <c r="F7" s="73"/>
      <c r="G7" s="73"/>
      <c r="H7" s="73"/>
      <c r="I7" s="73"/>
      <c r="J7" s="74"/>
    </row>
    <row r="8" spans="2:10" ht="18">
      <c r="B8" s="66" t="s">
        <v>167</v>
      </c>
      <c r="C8" s="67">
        <f>SUM(C3:C7)</f>
        <v>7603093</v>
      </c>
      <c r="D8" s="76"/>
      <c r="E8" s="77"/>
      <c r="F8" s="77"/>
      <c r="G8" s="77"/>
      <c r="H8" s="77"/>
      <c r="I8" s="77"/>
      <c r="J8" s="78"/>
    </row>
    <row r="10" spans="3:5" ht="12">
      <c r="C10" s="87"/>
      <c r="D10" s="79"/>
      <c r="E10" s="79"/>
    </row>
    <row r="11" ht="12">
      <c r="C11" s="87"/>
    </row>
    <row r="12" spans="3:8" ht="12">
      <c r="C12" s="87"/>
      <c r="H12" s="79"/>
    </row>
    <row r="13" ht="12">
      <c r="C13" s="87"/>
    </row>
    <row r="15" ht="12">
      <c r="J15" s="79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2"/>
  <sheetViews>
    <sheetView workbookViewId="0" topLeftCell="A1">
      <pane xSplit="2" ySplit="2" topLeftCell="C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2" sqref="C52:O52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29" ht="93" customHeight="1">
      <c r="B1" s="9" t="s">
        <v>125</v>
      </c>
      <c r="C1" s="94" t="s">
        <v>123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2:29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2:29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2:29" ht="13.5">
      <c r="B4" s="12" t="s">
        <v>13</v>
      </c>
      <c r="C4" s="13">
        <v>1820424</v>
      </c>
      <c r="D4" s="13">
        <v>35052</v>
      </c>
      <c r="E4" s="13">
        <v>14016</v>
      </c>
      <c r="F4" s="14">
        <f>E4/D4</f>
        <v>0.3998630605956864</v>
      </c>
      <c r="G4" s="13">
        <v>21036</v>
      </c>
      <c r="H4" s="13">
        <f>C4/E4</f>
        <v>129.8818493150685</v>
      </c>
      <c r="I4" s="13">
        <f>C4/D4</f>
        <v>51.93495378295104</v>
      </c>
      <c r="J4" s="13">
        <v>22740</v>
      </c>
      <c r="K4" s="13">
        <v>1</v>
      </c>
      <c r="L4" s="13">
        <v>866593</v>
      </c>
      <c r="M4" s="17">
        <f>C4/L4</f>
        <v>2.100667787531171</v>
      </c>
      <c r="N4" s="13">
        <f>_xlfn.RANK.EQ(M4,M$4:M$48)</f>
        <v>1</v>
      </c>
      <c r="O4" s="13">
        <v>1040591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3.5">
      <c r="B5" s="12" t="s">
        <v>14</v>
      </c>
      <c r="C5" s="13">
        <v>1298224</v>
      </c>
      <c r="D5" s="13">
        <v>57273</v>
      </c>
      <c r="E5" s="13">
        <v>12650</v>
      </c>
      <c r="F5" s="14">
        <f>E5/D5</f>
        <v>0.22087196410175824</v>
      </c>
      <c r="G5" s="13">
        <v>44623</v>
      </c>
      <c r="H5" s="13">
        <f>C5/E5</f>
        <v>102.62640316205534</v>
      </c>
      <c r="I5" s="13">
        <f>C5/D5</f>
        <v>22.667295235102056</v>
      </c>
      <c r="J5" s="13">
        <v>26112</v>
      </c>
      <c r="K5" s="13">
        <v>1</v>
      </c>
      <c r="L5" s="13">
        <v>866593</v>
      </c>
      <c r="M5" s="17">
        <f>C5/L5</f>
        <v>1.498078105869768</v>
      </c>
      <c r="N5" s="13">
        <f>_xlfn.RANK.EQ(M5,M$4:M$48)</f>
        <v>2</v>
      </c>
      <c r="O5" s="13">
        <v>848780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ht="13.5">
      <c r="B6" s="12" t="s">
        <v>15</v>
      </c>
      <c r="C6" s="13">
        <v>1265416</v>
      </c>
      <c r="D6" s="13">
        <v>7229</v>
      </c>
      <c r="E6" s="13">
        <v>2147</v>
      </c>
      <c r="F6" s="14">
        <f>E6/D6</f>
        <v>0.29699820168764696</v>
      </c>
      <c r="G6" s="13">
        <v>5082</v>
      </c>
      <c r="H6" s="13">
        <f>C6/E6</f>
        <v>589.3879832324174</v>
      </c>
      <c r="I6" s="13">
        <f>C6/D6</f>
        <v>175.04717111633698</v>
      </c>
      <c r="J6" s="13">
        <v>55289</v>
      </c>
      <c r="K6" s="13">
        <v>1</v>
      </c>
      <c r="L6" s="13">
        <v>866593</v>
      </c>
      <c r="M6" s="17">
        <f>C6/L6</f>
        <v>1.4602195032731629</v>
      </c>
      <c r="N6" s="13">
        <f>_xlfn.RANK.EQ(M6,M$4:M$48)</f>
        <v>3</v>
      </c>
      <c r="O6" s="13">
        <v>806852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ht="13.5">
      <c r="B7" s="12" t="s">
        <v>16</v>
      </c>
      <c r="C7" s="13">
        <v>770243</v>
      </c>
      <c r="D7" s="13">
        <v>443</v>
      </c>
      <c r="E7" s="13">
        <v>120</v>
      </c>
      <c r="F7" s="14">
        <f>E7/D7</f>
        <v>0.2708803611738149</v>
      </c>
      <c r="G7" s="13">
        <v>323</v>
      </c>
      <c r="H7" s="13">
        <f>C7/E7</f>
        <v>6418.691666666667</v>
      </c>
      <c r="I7" s="13">
        <f>C7/D7</f>
        <v>1738.6975169300226</v>
      </c>
      <c r="J7" s="13">
        <v>78330</v>
      </c>
      <c r="K7" s="13">
        <v>1</v>
      </c>
      <c r="L7" s="13">
        <v>866593</v>
      </c>
      <c r="M7" s="17">
        <f>C7/L7</f>
        <v>0.8888174725620909</v>
      </c>
      <c r="N7" s="13">
        <f>_xlfn.RANK.EQ(M7,M$4:M$48)</f>
        <v>4</v>
      </c>
      <c r="O7" s="13">
        <v>26837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ht="13.5">
      <c r="B8" s="12" t="s">
        <v>17</v>
      </c>
      <c r="C8" s="13">
        <v>199557</v>
      </c>
      <c r="D8" s="13">
        <v>11214</v>
      </c>
      <c r="E8" s="13">
        <v>4833</v>
      </c>
      <c r="F8" s="14">
        <f>E8/D8</f>
        <v>0.43097913322632425</v>
      </c>
      <c r="G8" s="13">
        <v>6381</v>
      </c>
      <c r="H8" s="13">
        <f>C8/E8</f>
        <v>41.29050279329609</v>
      </c>
      <c r="I8" s="13">
        <f>C8/D8</f>
        <v>17.79534510433387</v>
      </c>
      <c r="J8" s="13">
        <v>2720</v>
      </c>
      <c r="K8" s="13">
        <v>1</v>
      </c>
      <c r="L8" s="13">
        <v>866593</v>
      </c>
      <c r="M8" s="17">
        <f>C8/L8</f>
        <v>0.2302776505233714</v>
      </c>
      <c r="N8" s="13">
        <f>_xlfn.RANK.EQ(M8,M$4:M$48)</f>
        <v>5</v>
      </c>
      <c r="O8" s="13">
        <v>185848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ht="13.5">
      <c r="B9" s="12" t="s">
        <v>29</v>
      </c>
      <c r="C9" s="13">
        <v>176066</v>
      </c>
      <c r="D9" s="13">
        <v>10939</v>
      </c>
      <c r="E9" s="13">
        <v>3195</v>
      </c>
      <c r="F9" s="14">
        <f>E9/D9</f>
        <v>0.29207422981991044</v>
      </c>
      <c r="G9" s="13">
        <v>7744</v>
      </c>
      <c r="H9" s="13">
        <f>C9/E9</f>
        <v>55.106729264475746</v>
      </c>
      <c r="I9" s="13">
        <f>C9/D9</f>
        <v>16.09525550781607</v>
      </c>
      <c r="J9" s="13">
        <v>2346</v>
      </c>
      <c r="K9" s="13">
        <v>1</v>
      </c>
      <c r="L9" s="13">
        <v>866593</v>
      </c>
      <c r="M9" s="17">
        <f>C9/L9</f>
        <v>0.20317034640252113</v>
      </c>
      <c r="N9" s="13">
        <f>_xlfn.RANK.EQ(M9,M$4:M$48)</f>
        <v>6</v>
      </c>
      <c r="O9" s="13">
        <v>69887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ht="13.5">
      <c r="B10" s="12" t="s">
        <v>32</v>
      </c>
      <c r="C10" s="13">
        <v>84178</v>
      </c>
      <c r="D10" s="13">
        <v>1095</v>
      </c>
      <c r="E10" s="13">
        <v>477</v>
      </c>
      <c r="F10" s="14">
        <f>E10/D10</f>
        <v>0.43561643835616437</v>
      </c>
      <c r="G10" s="13">
        <v>618</v>
      </c>
      <c r="H10" s="13">
        <f>C10/E10</f>
        <v>176.47379454926624</v>
      </c>
      <c r="I10" s="13">
        <f>C10/D10</f>
        <v>76.87488584474886</v>
      </c>
      <c r="J10" s="13">
        <v>2036</v>
      </c>
      <c r="K10" s="13">
        <v>1</v>
      </c>
      <c r="L10" s="13">
        <v>866593</v>
      </c>
      <c r="M10" s="17">
        <f>C10/L10</f>
        <v>0.0971367181595051</v>
      </c>
      <c r="N10" s="13">
        <f>_xlfn.RANK.EQ(M10,M$4:M$48)</f>
        <v>7</v>
      </c>
      <c r="O10" s="13">
        <v>43526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ht="13.5">
      <c r="B11" s="12" t="s">
        <v>30</v>
      </c>
      <c r="C11" s="13">
        <v>69474</v>
      </c>
      <c r="D11" s="13">
        <v>1453</v>
      </c>
      <c r="E11" s="13">
        <v>480</v>
      </c>
      <c r="F11" s="14">
        <f>E11/D11</f>
        <v>0.33035099793530626</v>
      </c>
      <c r="G11" s="13">
        <v>973</v>
      </c>
      <c r="H11" s="13">
        <f>C11/E11</f>
        <v>144.7375</v>
      </c>
      <c r="I11" s="13">
        <f>C11/D11</f>
        <v>47.81417756366139</v>
      </c>
      <c r="J11" s="13">
        <v>5320</v>
      </c>
      <c r="K11" s="13">
        <v>1</v>
      </c>
      <c r="L11" s="13">
        <v>866593</v>
      </c>
      <c r="M11" s="17">
        <f>C11/L11</f>
        <v>0.08016912206768345</v>
      </c>
      <c r="N11" s="13">
        <f>_xlfn.RANK.EQ(M11,M$4:M$48)</f>
        <v>8</v>
      </c>
      <c r="O11" s="13">
        <v>38851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29" ht="13.5">
      <c r="B12" s="12" t="s">
        <v>31</v>
      </c>
      <c r="C12" s="13">
        <v>51170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3010</v>
      </c>
      <c r="I12" s="13">
        <f>C12/D12</f>
        <v>1550.6060606060605</v>
      </c>
      <c r="J12" s="13">
        <v>13236</v>
      </c>
      <c r="K12" s="13">
        <v>1</v>
      </c>
      <c r="L12" s="13">
        <v>866593</v>
      </c>
      <c r="M12" s="17">
        <f>C12/L12</f>
        <v>0.05904732671507847</v>
      </c>
      <c r="N12" s="13">
        <f>_xlfn.RANK.EQ(M12,M$4:M$48)</f>
        <v>9</v>
      </c>
      <c r="O12" s="13">
        <v>3359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3.5">
      <c r="B13" s="12" t="s">
        <v>34</v>
      </c>
      <c r="C13" s="13">
        <v>8644</v>
      </c>
      <c r="D13" s="13">
        <v>607</v>
      </c>
      <c r="E13" s="13">
        <v>189</v>
      </c>
      <c r="F13" s="14">
        <f>E13/D13</f>
        <v>0.3113673805601318</v>
      </c>
      <c r="G13" s="13">
        <v>418</v>
      </c>
      <c r="H13" s="13">
        <f>C13/E13</f>
        <v>45.735449735449734</v>
      </c>
      <c r="I13" s="13">
        <f>C13/D13</f>
        <v>14.240527182866558</v>
      </c>
      <c r="J13" s="13">
        <v>865</v>
      </c>
      <c r="K13" s="13">
        <v>1</v>
      </c>
      <c r="L13" s="13">
        <v>866593</v>
      </c>
      <c r="M13" s="17">
        <f>C13/L13</f>
        <v>0.009974694002836395</v>
      </c>
      <c r="N13" s="13">
        <f>_xlfn.RANK.EQ(M13,M$4:M$48)</f>
        <v>10</v>
      </c>
      <c r="O13" s="13">
        <v>7088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3.5">
      <c r="B14" s="12" t="s">
        <v>33</v>
      </c>
      <c r="C14" s="13">
        <v>7407</v>
      </c>
      <c r="D14" s="13">
        <v>1047</v>
      </c>
      <c r="E14" s="13">
        <v>186</v>
      </c>
      <c r="F14" s="14">
        <f>E14/D14</f>
        <v>0.17765042979942694</v>
      </c>
      <c r="G14" s="13">
        <v>861</v>
      </c>
      <c r="H14" s="13">
        <f>C14/E14</f>
        <v>39.82258064516129</v>
      </c>
      <c r="I14" s="13">
        <f>C14/D14</f>
        <v>7.074498567335244</v>
      </c>
      <c r="J14" s="13">
        <v>1050</v>
      </c>
      <c r="K14" s="13">
        <v>1</v>
      </c>
      <c r="L14" s="13">
        <v>866593</v>
      </c>
      <c r="M14" s="17">
        <f>C14/L14</f>
        <v>0.008547264979061681</v>
      </c>
      <c r="N14" s="13">
        <f>_xlfn.RANK.EQ(M14,M$4:M$48)</f>
        <v>11</v>
      </c>
      <c r="O14" s="13">
        <v>3496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2:29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_xlfn.RANK.EQ(M15,M$4:M$48)</f>
        <v>12</v>
      </c>
      <c r="O15" s="13">
        <v>1642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2:29" ht="13.5">
      <c r="B16" s="12" t="s">
        <v>37</v>
      </c>
      <c r="C16" s="13">
        <v>2316</v>
      </c>
      <c r="D16" s="13">
        <v>419</v>
      </c>
      <c r="E16" s="13">
        <v>144</v>
      </c>
      <c r="F16" s="14">
        <f>E16/D16</f>
        <v>0.3436754176610978</v>
      </c>
      <c r="G16" s="13">
        <v>275</v>
      </c>
      <c r="H16" s="13">
        <f>C16/E16</f>
        <v>16.083333333333332</v>
      </c>
      <c r="I16" s="13">
        <f>C16/D16</f>
        <v>5.52744630071599</v>
      </c>
      <c r="J16" s="13">
        <v>206</v>
      </c>
      <c r="K16" s="13">
        <v>1</v>
      </c>
      <c r="L16" s="13">
        <v>866593</v>
      </c>
      <c r="M16" s="17">
        <f>C16/L16</f>
        <v>0.0026725348577706027</v>
      </c>
      <c r="N16" s="13">
        <f>_xlfn.RANK.EQ(M16,M$4:M$48)</f>
        <v>13</v>
      </c>
      <c r="O16" s="13">
        <v>1686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2:29" ht="13.5">
      <c r="B17" s="12" t="s">
        <v>36</v>
      </c>
      <c r="C17" s="13">
        <v>2059</v>
      </c>
      <c r="D17" s="13">
        <v>110</v>
      </c>
      <c r="E17" s="13">
        <v>60</v>
      </c>
      <c r="F17" s="14">
        <f>E17/D17</f>
        <v>0.5454545454545454</v>
      </c>
      <c r="G17" s="13">
        <v>50</v>
      </c>
      <c r="H17" s="13">
        <f>C17/E17</f>
        <v>34.31666666666667</v>
      </c>
      <c r="I17" s="13">
        <f>C17/D17</f>
        <v>18.71818181818182</v>
      </c>
      <c r="J17" s="13">
        <v>204</v>
      </c>
      <c r="K17" s="13">
        <v>1</v>
      </c>
      <c r="L17" s="13">
        <v>866593</v>
      </c>
      <c r="M17" s="17">
        <f>C17/L17</f>
        <v>0.002375971188320238</v>
      </c>
      <c r="N17" s="13">
        <f>_xlfn.RANK.EQ(M17,M$4:M$48)</f>
        <v>14</v>
      </c>
      <c r="O17" s="13">
        <v>1193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3.5">
      <c r="B18" s="12" t="s">
        <v>41</v>
      </c>
      <c r="C18" s="13">
        <v>1996</v>
      </c>
      <c r="D18" s="13">
        <v>531</v>
      </c>
      <c r="E18" s="13">
        <v>54</v>
      </c>
      <c r="F18" s="14">
        <f>E18/D18</f>
        <v>0.1016949152542373</v>
      </c>
      <c r="G18" s="13">
        <v>477</v>
      </c>
      <c r="H18" s="13">
        <f>C18/E18</f>
        <v>36.96296296296296</v>
      </c>
      <c r="I18" s="13">
        <f>C18/D18</f>
        <v>3.7589453860640303</v>
      </c>
      <c r="J18" s="13">
        <v>521</v>
      </c>
      <c r="K18" s="13">
        <v>1</v>
      </c>
      <c r="L18" s="13">
        <v>866593</v>
      </c>
      <c r="M18" s="17">
        <f>C18/L18</f>
        <v>0.0023032727012565297</v>
      </c>
      <c r="N18" s="13">
        <f>_xlfn.RANK.EQ(M18,M$4:M$48)</f>
        <v>15</v>
      </c>
      <c r="O18" s="13">
        <v>1099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3.5">
      <c r="B19" s="12" t="s">
        <v>38</v>
      </c>
      <c r="C19" s="13">
        <v>1725</v>
      </c>
      <c r="D19" s="13">
        <v>144</v>
      </c>
      <c r="E19" s="13">
        <v>23</v>
      </c>
      <c r="F19" s="14">
        <f>E19/D19</f>
        <v>0.1597222222222222</v>
      </c>
      <c r="G19" s="13">
        <v>121</v>
      </c>
      <c r="H19" s="13">
        <f>C19/E19</f>
        <v>75</v>
      </c>
      <c r="I19" s="13">
        <f>C19/D19</f>
        <v>11.979166666666666</v>
      </c>
      <c r="J19" s="13">
        <v>613</v>
      </c>
      <c r="K19" s="13">
        <v>1</v>
      </c>
      <c r="L19" s="13">
        <v>866593</v>
      </c>
      <c r="M19" s="17">
        <f>C19/L19</f>
        <v>0.0019905538124586745</v>
      </c>
      <c r="N19" s="13">
        <f>_xlfn.RANK.EQ(M19,M$4:M$48)</f>
        <v>16</v>
      </c>
      <c r="O19" s="13">
        <v>1535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3.5">
      <c r="B20" s="12" t="s">
        <v>39</v>
      </c>
      <c r="C20" s="13">
        <v>1722</v>
      </c>
      <c r="D20" s="13">
        <v>153</v>
      </c>
      <c r="E20" s="13">
        <v>32</v>
      </c>
      <c r="F20" s="14">
        <f>E20/D20</f>
        <v>0.20915032679738563</v>
      </c>
      <c r="G20" s="13">
        <v>121</v>
      </c>
      <c r="H20" s="13">
        <f>C20/E20</f>
        <v>53.8125</v>
      </c>
      <c r="I20" s="13">
        <f>C20/D20</f>
        <v>11.254901960784315</v>
      </c>
      <c r="J20" s="13">
        <v>870</v>
      </c>
      <c r="K20" s="13">
        <v>1</v>
      </c>
      <c r="L20" s="13">
        <v>866593</v>
      </c>
      <c r="M20" s="17">
        <f>C20/L20</f>
        <v>0.0019870919797413547</v>
      </c>
      <c r="N20" s="13">
        <f>_xlfn.RANK.EQ(M20,M$4:M$48)</f>
        <v>17</v>
      </c>
      <c r="O20" s="13">
        <v>1222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3.5">
      <c r="B21" s="12" t="s">
        <v>40</v>
      </c>
      <c r="C21" s="13">
        <v>1190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54.09090909090909</v>
      </c>
      <c r="I21" s="13">
        <f>C21/D21</f>
        <v>17.761194029850746</v>
      </c>
      <c r="J21" s="13">
        <v>529</v>
      </c>
      <c r="K21" s="13">
        <v>1</v>
      </c>
      <c r="L21" s="13">
        <v>866593</v>
      </c>
      <c r="M21" s="17">
        <f>C21/L21</f>
        <v>0.0013731936445367087</v>
      </c>
      <c r="N21" s="13">
        <f>_xlfn.RANK.EQ(M21,M$4:M$48)</f>
        <v>18</v>
      </c>
      <c r="O21" s="13">
        <v>1044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3.5">
      <c r="B22" s="12" t="s">
        <v>42</v>
      </c>
      <c r="C22" s="13">
        <v>972</v>
      </c>
      <c r="D22" s="13">
        <v>244</v>
      </c>
      <c r="E22" s="13">
        <v>55</v>
      </c>
      <c r="F22" s="14">
        <f>E22/D22</f>
        <v>0.22540983606557377</v>
      </c>
      <c r="G22" s="13">
        <v>189</v>
      </c>
      <c r="H22" s="13">
        <f>C22/E22</f>
        <v>17.672727272727272</v>
      </c>
      <c r="I22" s="13">
        <f>C22/D22</f>
        <v>3.9836065573770494</v>
      </c>
      <c r="J22" s="13">
        <v>300</v>
      </c>
      <c r="K22" s="13">
        <v>1</v>
      </c>
      <c r="L22" s="13">
        <v>866593</v>
      </c>
      <c r="M22" s="17">
        <f>C22/L22</f>
        <v>0.0011216338004114965</v>
      </c>
      <c r="N22" s="13">
        <f>_xlfn.RANK.EQ(M22,M$4:M$48)</f>
        <v>19</v>
      </c>
      <c r="O22" s="13">
        <v>813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ht="13.5">
      <c r="B23" s="12" t="s">
        <v>45</v>
      </c>
      <c r="C23" s="13">
        <v>802</v>
      </c>
      <c r="D23" s="13">
        <v>151</v>
      </c>
      <c r="E23" s="13">
        <v>26</v>
      </c>
      <c r="F23" s="14">
        <f>E23/D23</f>
        <v>0.17218543046357615</v>
      </c>
      <c r="G23" s="13">
        <v>125</v>
      </c>
      <c r="H23" s="13">
        <f>C23/E23</f>
        <v>30.846153846153847</v>
      </c>
      <c r="I23" s="13">
        <f>C23/D23</f>
        <v>5.311258278145695</v>
      </c>
      <c r="J23" s="13">
        <v>174</v>
      </c>
      <c r="K23" s="13">
        <v>1</v>
      </c>
      <c r="L23" s="13">
        <v>866593</v>
      </c>
      <c r="M23" s="17">
        <f>C23/L23</f>
        <v>0.0009254632797633952</v>
      </c>
      <c r="N23" s="13">
        <f>_xlfn.RANK.EQ(M23,M$4:M$48)</f>
        <v>20</v>
      </c>
      <c r="O23" s="13">
        <v>681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_xlfn.RANK.EQ(M24,M$4:M$48)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3.5">
      <c r="B25" s="12" t="s">
        <v>44</v>
      </c>
      <c r="C25" s="13">
        <v>642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15.285714285714286</v>
      </c>
      <c r="I25" s="13">
        <f>C25/D25</f>
        <v>3.21</v>
      </c>
      <c r="J25" s="13">
        <v>106</v>
      </c>
      <c r="K25" s="13">
        <v>1</v>
      </c>
      <c r="L25" s="13">
        <v>866593</v>
      </c>
      <c r="M25" s="17">
        <f>C25/L25</f>
        <v>0.0007408322015063588</v>
      </c>
      <c r="N25" s="13">
        <f>_xlfn.RANK.EQ(M25,M$4:M$48)</f>
        <v>22</v>
      </c>
      <c r="O25" s="13">
        <v>569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3.5">
      <c r="B26" s="12" t="s">
        <v>46</v>
      </c>
      <c r="C26" s="13">
        <v>519</v>
      </c>
      <c r="D26" s="13">
        <v>109</v>
      </c>
      <c r="E26" s="13">
        <v>23</v>
      </c>
      <c r="F26" s="14">
        <f>E26/D26</f>
        <v>0.21100917431192662</v>
      </c>
      <c r="G26" s="13">
        <v>86</v>
      </c>
      <c r="H26" s="13">
        <f>C26/E26</f>
        <v>22.565217391304348</v>
      </c>
      <c r="I26" s="13">
        <f>C26/D26</f>
        <v>4.761467889908257</v>
      </c>
      <c r="J26" s="13">
        <v>230</v>
      </c>
      <c r="K26" s="13">
        <v>1</v>
      </c>
      <c r="L26" s="13">
        <v>866593</v>
      </c>
      <c r="M26" s="17">
        <f>C26/L26</f>
        <v>0.000598897060096262</v>
      </c>
      <c r="N26" s="13">
        <f>_xlfn.RANK.EQ(M26,M$4:M$48)</f>
        <v>23</v>
      </c>
      <c r="O26" s="13">
        <v>465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>_xlfn.RANK.EQ(M27,M$4:M$48)</f>
        <v>24</v>
      </c>
      <c r="O27" s="13">
        <v>375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ht="13.5">
      <c r="B28" s="12" t="s">
        <v>49</v>
      </c>
      <c r="C28" s="13">
        <v>284</v>
      </c>
      <c r="D28" s="13">
        <v>100</v>
      </c>
      <c r="E28" s="13">
        <v>13</v>
      </c>
      <c r="F28" s="14">
        <f>E28/D28</f>
        <v>0.13</v>
      </c>
      <c r="G28" s="13">
        <v>87</v>
      </c>
      <c r="H28" s="13">
        <f>C28/E28</f>
        <v>21.846153846153847</v>
      </c>
      <c r="I28" s="13">
        <f>C28/D28</f>
        <v>2.84</v>
      </c>
      <c r="J28" s="13">
        <v>191</v>
      </c>
      <c r="K28" s="13">
        <v>1</v>
      </c>
      <c r="L28" s="13">
        <v>866593</v>
      </c>
      <c r="M28" s="18">
        <f>C28/L28</f>
        <v>0.00032772016390623975</v>
      </c>
      <c r="N28" s="13">
        <f>_xlfn.RANK.EQ(M28,M$4:M$48)</f>
        <v>25</v>
      </c>
      <c r="O28" s="13">
        <v>183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3.5">
      <c r="B29" s="12" t="s">
        <v>48</v>
      </c>
      <c r="C29" s="13">
        <v>281</v>
      </c>
      <c r="D29" s="13">
        <v>63</v>
      </c>
      <c r="E29" s="13">
        <v>10</v>
      </c>
      <c r="F29" s="14">
        <f>E29/D29</f>
        <v>0.15873015873015872</v>
      </c>
      <c r="G29" s="13">
        <v>53</v>
      </c>
      <c r="H29" s="13">
        <f>C29/E29</f>
        <v>28.1</v>
      </c>
      <c r="I29" s="13">
        <f>C29/D29</f>
        <v>4.4603174603174605</v>
      </c>
      <c r="J29" s="13">
        <v>184</v>
      </c>
      <c r="K29" s="13">
        <v>1</v>
      </c>
      <c r="L29" s="13">
        <v>866593</v>
      </c>
      <c r="M29" s="18">
        <f>C29/L29</f>
        <v>0.00032425833118892027</v>
      </c>
      <c r="N29" s="13">
        <f>_xlfn.RANK.EQ(M29,M$4:M$48)</f>
        <v>26</v>
      </c>
      <c r="O29" s="13">
        <v>191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ht="13.5">
      <c r="B30" s="12" t="s">
        <v>50</v>
      </c>
      <c r="C30" s="13">
        <v>205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12.8125</v>
      </c>
      <c r="I30" s="13">
        <f>C30/D30</f>
        <v>4.767441860465116</v>
      </c>
      <c r="J30" s="13">
        <v>52</v>
      </c>
      <c r="K30" s="13">
        <v>1</v>
      </c>
      <c r="L30" s="13">
        <v>866593</v>
      </c>
      <c r="M30" s="18">
        <f>C30/L30</f>
        <v>0.00023655856901682798</v>
      </c>
      <c r="N30" s="13">
        <f>_xlfn.RANK.EQ(M30,M$4:M$48)</f>
        <v>27</v>
      </c>
      <c r="O30" s="13">
        <v>191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29" ht="13.5">
      <c r="B31" s="12" t="s">
        <v>51</v>
      </c>
      <c r="C31" s="13">
        <v>195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9.75</v>
      </c>
      <c r="I31" s="13">
        <f>C31/D31</f>
        <v>1.6810344827586208</v>
      </c>
      <c r="J31" s="13">
        <v>74</v>
      </c>
      <c r="K31" s="13">
        <v>1</v>
      </c>
      <c r="L31" s="13">
        <v>866593</v>
      </c>
      <c r="M31" s="18">
        <f>C31/L31</f>
        <v>0.0002250191266257632</v>
      </c>
      <c r="N31" s="13">
        <f>_xlfn.RANK.EQ(M31,M$4:M$48)</f>
        <v>28</v>
      </c>
      <c r="O31" s="13">
        <v>185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_xlfn.RANK.EQ(M32,M$4:M$48)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2:29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_xlfn.RANK.EQ(M33,M$4:M$48)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_xlfn.RANK.EQ(M34,M$4:M$48)</f>
        <v>31</v>
      </c>
      <c r="O34" s="13">
        <v>94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3.5">
      <c r="B35" s="12" t="s">
        <v>61</v>
      </c>
      <c r="C35" s="13">
        <v>97</v>
      </c>
      <c r="D35" s="13">
        <v>25</v>
      </c>
      <c r="E35" s="13">
        <v>6</v>
      </c>
      <c r="F35" s="14">
        <f>E35/D35</f>
        <v>0.24</v>
      </c>
      <c r="G35" s="13">
        <v>19</v>
      </c>
      <c r="H35" s="13">
        <f>C35/E35</f>
        <v>16.166666666666668</v>
      </c>
      <c r="I35" s="13">
        <f>C35/D35</f>
        <v>3.88</v>
      </c>
      <c r="J35" s="13">
        <v>74</v>
      </c>
      <c r="K35" s="13">
        <v>1</v>
      </c>
      <c r="L35" s="13">
        <v>866593</v>
      </c>
      <c r="M35" s="18">
        <f>C35/L35</f>
        <v>0.00011193259119332835</v>
      </c>
      <c r="N35" s="13">
        <f>_xlfn.RANK.EQ(M35,M$4:M$48)</f>
        <v>32</v>
      </c>
      <c r="O35" s="13">
        <v>87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29" ht="13.5">
      <c r="B36" s="12" t="s">
        <v>55</v>
      </c>
      <c r="C36" s="13">
        <v>84</v>
      </c>
      <c r="D36" s="13">
        <v>132</v>
      </c>
      <c r="E36" s="13">
        <v>16</v>
      </c>
      <c r="F36" s="14">
        <f>E36/D36</f>
        <v>0.12121212121212122</v>
      </c>
      <c r="G36" s="13">
        <v>116</v>
      </c>
      <c r="H36" s="13">
        <f>C36/E36</f>
        <v>5.25</v>
      </c>
      <c r="I36" s="13">
        <f>C36/D36</f>
        <v>0.6363636363636364</v>
      </c>
      <c r="J36" s="13">
        <v>28</v>
      </c>
      <c r="K36" s="13">
        <v>1</v>
      </c>
      <c r="L36" s="13">
        <v>866593</v>
      </c>
      <c r="M36" s="18">
        <f>C36/L36</f>
        <v>9.693131608494415E-05</v>
      </c>
      <c r="N36" s="13">
        <f>_xlfn.RANK.EQ(M36,M$4:M$48)</f>
        <v>33</v>
      </c>
      <c r="O36" s="13">
        <v>64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29" ht="13.5">
      <c r="B37" s="12" t="s">
        <v>57</v>
      </c>
      <c r="C37" s="13">
        <v>75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12.5</v>
      </c>
      <c r="I37" s="13">
        <f>C37/D37</f>
        <v>1.829268292682927</v>
      </c>
      <c r="J37" s="13">
        <v>49</v>
      </c>
      <c r="K37" s="13">
        <v>1</v>
      </c>
      <c r="L37" s="13">
        <v>866593</v>
      </c>
      <c r="M37" s="18">
        <f>C37/L37</f>
        <v>8.654581793298585E-05</v>
      </c>
      <c r="N37" s="13">
        <f>_xlfn.RANK.EQ(M37,M$4:M$48)</f>
        <v>34</v>
      </c>
      <c r="O37" s="13">
        <v>64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29" ht="13.5">
      <c r="B38" s="12" t="s">
        <v>56</v>
      </c>
      <c r="C38" s="13">
        <v>75</v>
      </c>
      <c r="D38" s="13">
        <v>41</v>
      </c>
      <c r="E38" s="13">
        <v>7</v>
      </c>
      <c r="F38" s="14">
        <f>E38/D38</f>
        <v>0.17073170731707318</v>
      </c>
      <c r="G38" s="13">
        <v>34</v>
      </c>
      <c r="H38" s="13">
        <f>C38/E38</f>
        <v>10.714285714285714</v>
      </c>
      <c r="I38" s="13">
        <f>C38/D38</f>
        <v>1.829268292682927</v>
      </c>
      <c r="J38" s="13">
        <v>41</v>
      </c>
      <c r="K38" s="13">
        <v>4</v>
      </c>
      <c r="L38" s="13">
        <v>866593</v>
      </c>
      <c r="M38" s="18">
        <f>C38/L38</f>
        <v>8.654581793298585E-05</v>
      </c>
      <c r="N38" s="13">
        <f>_xlfn.RANK.EQ(M38,M$4:M$48)</f>
        <v>34</v>
      </c>
      <c r="O38" s="13">
        <v>70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ht="13.5">
      <c r="B39" s="12" t="s">
        <v>58</v>
      </c>
      <c r="C39" s="13">
        <v>70</v>
      </c>
      <c r="D39" s="13">
        <v>81</v>
      </c>
      <c r="E39" s="13">
        <v>14</v>
      </c>
      <c r="F39" s="14">
        <f>E39/D39</f>
        <v>0.1728395061728395</v>
      </c>
      <c r="G39" s="13">
        <v>67</v>
      </c>
      <c r="H39" s="13">
        <f>C39/E39</f>
        <v>5</v>
      </c>
      <c r="I39" s="13">
        <f>C39/D39</f>
        <v>0.8641975308641975</v>
      </c>
      <c r="J39" s="13">
        <v>20</v>
      </c>
      <c r="K39" s="13">
        <v>1</v>
      </c>
      <c r="L39" s="13">
        <v>866593</v>
      </c>
      <c r="M39" s="18">
        <f>C39/L39</f>
        <v>8.077609673745346E-05</v>
      </c>
      <c r="N39" s="13">
        <f>_xlfn.RANK.EQ(M39,M$4:M$48)</f>
        <v>36</v>
      </c>
      <c r="O39" s="13">
        <v>54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3.5">
      <c r="B40" s="12" t="s">
        <v>59</v>
      </c>
      <c r="C40" s="13">
        <v>61</v>
      </c>
      <c r="D40" s="13">
        <v>15</v>
      </c>
      <c r="E40" s="13">
        <v>6</v>
      </c>
      <c r="F40" s="14">
        <f>E40/D40</f>
        <v>0.4</v>
      </c>
      <c r="G40" s="13">
        <v>9</v>
      </c>
      <c r="H40" s="13">
        <f>C40/E40</f>
        <v>10.166666666666666</v>
      </c>
      <c r="I40" s="13">
        <f>C40/D40</f>
        <v>4.066666666666666</v>
      </c>
      <c r="J40" s="13">
        <v>32</v>
      </c>
      <c r="K40" s="13">
        <v>1</v>
      </c>
      <c r="L40" s="13">
        <v>866593</v>
      </c>
      <c r="M40" s="18">
        <f>C40/L40</f>
        <v>7.039059858549516E-05</v>
      </c>
      <c r="N40" s="13">
        <f>_xlfn.RANK.EQ(M40,M$4:M$48)</f>
        <v>37</v>
      </c>
      <c r="O40" s="13">
        <v>56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ht="13.5">
      <c r="B41" s="12" t="s">
        <v>60</v>
      </c>
      <c r="C41" s="13">
        <v>58</v>
      </c>
      <c r="D41" s="13">
        <v>14</v>
      </c>
      <c r="E41" s="13">
        <v>3</v>
      </c>
      <c r="F41" s="14">
        <f>E41/D41</f>
        <v>0.21428571428571427</v>
      </c>
      <c r="G41" s="13">
        <v>11</v>
      </c>
      <c r="H41" s="13">
        <f>C41/E41</f>
        <v>19.333333333333332</v>
      </c>
      <c r="I41" s="13">
        <f>C41/D41</f>
        <v>4.142857142857143</v>
      </c>
      <c r="J41" s="13">
        <v>56</v>
      </c>
      <c r="K41" s="13">
        <v>1</v>
      </c>
      <c r="L41" s="13">
        <v>866593</v>
      </c>
      <c r="M41" s="18">
        <f>C41/L41</f>
        <v>6.692876586817572E-05</v>
      </c>
      <c r="N41" s="13">
        <f>_xlfn.RANK.EQ(M41,M$4:M$48)</f>
        <v>38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_xlfn.RANK.EQ(M42,M$4:M$48)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_xlfn.RANK.EQ(M43,M$4:M$48)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_xlfn.RANK.EQ(M44,M$4:M$48)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ht="13.5">
      <c r="B45" s="12" t="s">
        <v>70</v>
      </c>
      <c r="C45" s="88">
        <v>7</v>
      </c>
      <c r="D45" s="88">
        <v>10</v>
      </c>
      <c r="E45" s="88">
        <v>4</v>
      </c>
      <c r="F45" s="89">
        <v>0.5</v>
      </c>
      <c r="G45" s="88">
        <v>6</v>
      </c>
      <c r="H45" s="88">
        <v>1</v>
      </c>
      <c r="I45" s="88">
        <v>1</v>
      </c>
      <c r="J45" s="88">
        <v>3</v>
      </c>
      <c r="K45" s="88">
        <v>1</v>
      </c>
      <c r="L45" s="13">
        <v>866593</v>
      </c>
      <c r="M45" s="20">
        <f>C45/L45</f>
        <v>8.077609673745346E-06</v>
      </c>
      <c r="N45" s="13">
        <f>_xlfn.RANK.EQ(M45,M$4:M$48)</f>
        <v>42</v>
      </c>
      <c r="O45" s="88">
        <v>5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ht="13.5">
      <c r="B46" s="12" t="s">
        <v>65</v>
      </c>
      <c r="C46" s="13">
        <v>6</v>
      </c>
      <c r="D46" s="13">
        <v>9</v>
      </c>
      <c r="E46" s="13">
        <v>4</v>
      </c>
      <c r="F46" s="14">
        <f>E46/D46</f>
        <v>0.4444444444444444</v>
      </c>
      <c r="G46" s="13">
        <v>5</v>
      </c>
      <c r="H46" s="13">
        <f>C46/E46</f>
        <v>1.5</v>
      </c>
      <c r="I46" s="13">
        <f>C46/D46</f>
        <v>0.6666666666666666</v>
      </c>
      <c r="J46" s="13">
        <v>3</v>
      </c>
      <c r="K46" s="13">
        <v>1</v>
      </c>
      <c r="L46" s="13">
        <v>866593</v>
      </c>
      <c r="M46" s="20">
        <f>C46/L46</f>
        <v>6.923665434638867E-06</v>
      </c>
      <c r="N46" s="13">
        <f>_xlfn.RANK.EQ(M46,M$4:M$48)</f>
        <v>43</v>
      </c>
      <c r="O46" s="13">
        <v>6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ht="13.5">
      <c r="B47" s="12" t="s">
        <v>66</v>
      </c>
      <c r="C47" s="13">
        <v>5</v>
      </c>
      <c r="D47" s="13">
        <v>9</v>
      </c>
      <c r="E47" s="13">
        <v>1</v>
      </c>
      <c r="F47" s="14">
        <f>E47/D47</f>
        <v>0.1111111111111111</v>
      </c>
      <c r="G47" s="13">
        <v>8</v>
      </c>
      <c r="H47" s="13">
        <f>C47/E47</f>
        <v>5</v>
      </c>
      <c r="I47" s="13">
        <f>C47/D47</f>
        <v>0.5555555555555556</v>
      </c>
      <c r="J47" s="13">
        <v>5</v>
      </c>
      <c r="K47" s="13">
        <v>5</v>
      </c>
      <c r="L47" s="13">
        <v>866593</v>
      </c>
      <c r="M47" s="20">
        <f>C47/L47</f>
        <v>5.76972119553239E-06</v>
      </c>
      <c r="N47" s="13">
        <f>_xlfn.RANK.EQ(M47,M$4:M$48)</f>
        <v>44</v>
      </c>
      <c r="O47" s="13">
        <v>5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ht="13.5">
      <c r="B48" s="12" t="s">
        <v>67</v>
      </c>
      <c r="C48" s="29">
        <v>5</v>
      </c>
      <c r="D48" s="29">
        <v>7</v>
      </c>
      <c r="E48" s="29">
        <v>3</v>
      </c>
      <c r="F48" s="90">
        <f>E48/D48</f>
        <v>0.42857142857142855</v>
      </c>
      <c r="G48" s="29">
        <v>4</v>
      </c>
      <c r="H48" s="29">
        <f>C48/E48</f>
        <v>1.6666666666666667</v>
      </c>
      <c r="I48" s="29">
        <f>C48/D48</f>
        <v>0.7142857142857143</v>
      </c>
      <c r="J48" s="29">
        <v>3</v>
      </c>
      <c r="K48" s="29">
        <v>1</v>
      </c>
      <c r="L48" s="29">
        <v>866593</v>
      </c>
      <c r="M48" s="20">
        <f>C48/L48</f>
        <v>5.76972119553239E-06</v>
      </c>
      <c r="N48" s="13">
        <f>_xlfn.RANK.EQ(M48,M$4:M$48)</f>
        <v>44</v>
      </c>
      <c r="O48" s="29">
        <v>4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13.5">
      <c r="B49" s="80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99" t="s">
        <v>137</v>
      </c>
      <c r="N49" s="13">
        <v>45</v>
      </c>
      <c r="O49" s="16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3.5">
      <c r="B50" s="80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99" t="s">
        <v>137</v>
      </c>
      <c r="N50" s="13">
        <v>45</v>
      </c>
      <c r="O50" s="16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ht="13.5">
      <c r="B51" s="80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99" t="s">
        <v>137</v>
      </c>
      <c r="N51" s="13">
        <v>45</v>
      </c>
      <c r="O51" s="16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ht="13.5">
      <c r="B52" s="23"/>
      <c r="C52" s="24">
        <f>SUM(C4:C51)</f>
        <v>5770608</v>
      </c>
      <c r="D52" s="24">
        <f>SUM(D4:D51)</f>
        <v>129963</v>
      </c>
      <c r="E52" s="24">
        <f>SUM(E4:E51)</f>
        <v>39081</v>
      </c>
      <c r="F52" s="25">
        <f>E52/D52</f>
        <v>0.3007086632349207</v>
      </c>
      <c r="G52" s="24">
        <f>SUM(G4:G51)</f>
        <v>90882</v>
      </c>
      <c r="H52" s="24">
        <f>C52/E52</f>
        <v>147.65763414446917</v>
      </c>
      <c r="I52" s="24">
        <f>C52/D52</f>
        <v>44.401929780014314</v>
      </c>
      <c r="J52" s="24"/>
      <c r="K52" s="24"/>
      <c r="L52" s="24"/>
      <c r="M52" s="24"/>
      <c r="N52" s="24"/>
      <c r="O52" s="24">
        <f>SUM(O4:O51)</f>
        <v>3089674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autoFilter ref="B3:O52">
    <sortState ref="B4:O52">
      <sortCondition descending="1" sortBy="value" ref="M4:M5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201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9" sqref="C9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32" ht="72.75" customHeight="1">
      <c r="B1" s="95" t="s">
        <v>169</v>
      </c>
      <c r="C1" s="95"/>
      <c r="D1" s="94" t="s">
        <v>123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32" ht="75.75" customHeight="1">
      <c r="B2" s="96" t="s">
        <v>170</v>
      </c>
      <c r="C2" s="96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2:32" ht="13.5">
      <c r="B4" s="12" t="s">
        <v>18</v>
      </c>
      <c r="C4" s="12" t="s">
        <v>19</v>
      </c>
      <c r="D4" s="13">
        <v>39275</v>
      </c>
      <c r="E4" s="13">
        <v>292</v>
      </c>
      <c r="F4" s="13">
        <v>65</v>
      </c>
      <c r="G4" s="14">
        <f aca="true" t="shared" si="0" ref="G4:G49">F4/E4</f>
        <v>0.2226027397260274</v>
      </c>
      <c r="H4" s="13">
        <v>227</v>
      </c>
      <c r="I4" s="13">
        <f aca="true" t="shared" si="1" ref="I4:I49">D4/F4</f>
        <v>604.2307692307693</v>
      </c>
      <c r="J4" s="13">
        <f aca="true" t="shared" si="2" ref="J4:J49">D4/E4</f>
        <v>134.50342465753425</v>
      </c>
      <c r="K4" s="13">
        <v>4972</v>
      </c>
      <c r="L4" s="13">
        <v>1</v>
      </c>
      <c r="M4" s="13">
        <v>18194</v>
      </c>
      <c r="N4" s="17">
        <f aca="true" t="shared" si="3" ref="N4:N48">D4/M4</f>
        <v>2.158678685280862</v>
      </c>
      <c r="O4" s="13">
        <v>18633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13.5">
      <c r="B5" s="12" t="s">
        <v>21</v>
      </c>
      <c r="C5" s="12" t="s">
        <v>77</v>
      </c>
      <c r="D5" s="13">
        <v>19866</v>
      </c>
      <c r="E5" s="13">
        <v>246</v>
      </c>
      <c r="F5" s="13">
        <v>81</v>
      </c>
      <c r="G5" s="14">
        <f t="shared" si="0"/>
        <v>0.32926829268292684</v>
      </c>
      <c r="H5" s="13">
        <v>165</v>
      </c>
      <c r="I5" s="13">
        <f t="shared" si="1"/>
        <v>245.25925925925927</v>
      </c>
      <c r="J5" s="13">
        <f t="shared" si="2"/>
        <v>80.7560975609756</v>
      </c>
      <c r="K5" s="13">
        <v>3015</v>
      </c>
      <c r="L5" s="13">
        <v>1</v>
      </c>
      <c r="M5" s="13">
        <v>10013</v>
      </c>
      <c r="N5" s="17">
        <f t="shared" si="3"/>
        <v>1.9840207729951063</v>
      </c>
      <c r="O5" s="13">
        <v>8600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2:32" ht="13.5">
      <c r="B6" s="12" t="s">
        <v>138</v>
      </c>
      <c r="C6" s="12" t="s">
        <v>20</v>
      </c>
      <c r="D6" s="13">
        <v>142842</v>
      </c>
      <c r="E6" s="13">
        <v>5671</v>
      </c>
      <c r="F6" s="13">
        <v>2222</v>
      </c>
      <c r="G6" s="14">
        <f t="shared" si="0"/>
        <v>0.3918180215129607</v>
      </c>
      <c r="H6" s="13">
        <v>3449</v>
      </c>
      <c r="I6" s="13">
        <f t="shared" si="1"/>
        <v>64.28532853285328</v>
      </c>
      <c r="J6" s="13">
        <f t="shared" si="2"/>
        <v>25.188150238053254</v>
      </c>
      <c r="K6" s="13">
        <v>1251</v>
      </c>
      <c r="L6" s="13">
        <v>1</v>
      </c>
      <c r="M6" s="13">
        <v>75607</v>
      </c>
      <c r="N6" s="17">
        <f t="shared" si="3"/>
        <v>1.8892695120822147</v>
      </c>
      <c r="O6" s="13">
        <v>98541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3.5">
      <c r="B7" s="12" t="s">
        <v>23</v>
      </c>
      <c r="C7" s="12" t="s">
        <v>78</v>
      </c>
      <c r="D7" s="13">
        <v>32779</v>
      </c>
      <c r="E7" s="13">
        <v>325</v>
      </c>
      <c r="F7" s="13">
        <v>133</v>
      </c>
      <c r="G7" s="14">
        <f t="shared" si="0"/>
        <v>0.40923076923076923</v>
      </c>
      <c r="H7" s="13">
        <v>192</v>
      </c>
      <c r="I7" s="13">
        <f t="shared" si="1"/>
        <v>246.45864661654136</v>
      </c>
      <c r="J7" s="13">
        <f t="shared" si="2"/>
        <v>100.85846153846154</v>
      </c>
      <c r="K7" s="13">
        <v>2580</v>
      </c>
      <c r="L7" s="13">
        <v>1</v>
      </c>
      <c r="M7" s="13">
        <v>17877</v>
      </c>
      <c r="N7" s="17">
        <f t="shared" si="3"/>
        <v>1.8335850534205962</v>
      </c>
      <c r="O7" s="13">
        <v>18733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32" ht="13.5">
      <c r="B8" s="12" t="s">
        <v>79</v>
      </c>
      <c r="C8" s="12" t="s">
        <v>80</v>
      </c>
      <c r="D8" s="13">
        <v>72864</v>
      </c>
      <c r="E8" s="13">
        <v>1229</v>
      </c>
      <c r="F8" s="13">
        <v>308</v>
      </c>
      <c r="G8" s="14">
        <f t="shared" si="0"/>
        <v>0.25061025223759154</v>
      </c>
      <c r="H8" s="13">
        <v>921</v>
      </c>
      <c r="I8" s="13">
        <f t="shared" si="1"/>
        <v>236.57142857142858</v>
      </c>
      <c r="J8" s="13">
        <f t="shared" si="2"/>
        <v>59.287225386493084</v>
      </c>
      <c r="K8" s="13">
        <v>42234</v>
      </c>
      <c r="L8" s="13">
        <v>1</v>
      </c>
      <c r="M8" s="13">
        <v>49088</v>
      </c>
      <c r="N8" s="17">
        <f t="shared" si="3"/>
        <v>1.484354628422425</v>
      </c>
      <c r="O8" s="13">
        <v>56391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2:32" ht="13.5">
      <c r="B9" s="12" t="s">
        <v>21</v>
      </c>
      <c r="C9" s="12" t="s">
        <v>22</v>
      </c>
      <c r="D9" s="13">
        <v>13564</v>
      </c>
      <c r="E9" s="13">
        <v>236</v>
      </c>
      <c r="F9" s="13">
        <v>106</v>
      </c>
      <c r="G9" s="14">
        <f t="shared" si="0"/>
        <v>0.4491525423728814</v>
      </c>
      <c r="H9" s="13">
        <v>130</v>
      </c>
      <c r="I9" s="13">
        <f t="shared" si="1"/>
        <v>127.9622641509434</v>
      </c>
      <c r="J9" s="13">
        <f t="shared" si="2"/>
        <v>57.47457627118644</v>
      </c>
      <c r="K9" s="13">
        <v>3305</v>
      </c>
      <c r="L9" s="13">
        <v>1</v>
      </c>
      <c r="M9" s="13">
        <v>10013</v>
      </c>
      <c r="N9" s="17">
        <f t="shared" si="3"/>
        <v>1.3546389693398582</v>
      </c>
      <c r="O9" s="13">
        <v>10633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2:32" ht="13.5">
      <c r="B10" s="12" t="s">
        <v>27</v>
      </c>
      <c r="C10" s="12" t="s">
        <v>74</v>
      </c>
      <c r="D10" s="13">
        <v>90475</v>
      </c>
      <c r="E10" s="13">
        <v>1282</v>
      </c>
      <c r="F10" s="13">
        <v>687</v>
      </c>
      <c r="G10" s="14">
        <f t="shared" si="0"/>
        <v>0.5358814352574103</v>
      </c>
      <c r="H10" s="13">
        <v>595</v>
      </c>
      <c r="I10" s="13">
        <f t="shared" si="1"/>
        <v>131.6957787481805</v>
      </c>
      <c r="J10" s="13">
        <f t="shared" si="2"/>
        <v>70.57332293291732</v>
      </c>
      <c r="K10" s="13">
        <v>3963</v>
      </c>
      <c r="L10" s="13">
        <v>1</v>
      </c>
      <c r="M10" s="13">
        <v>68336</v>
      </c>
      <c r="N10" s="17">
        <f t="shared" si="3"/>
        <v>1.3239727230156872</v>
      </c>
      <c r="O10" s="13">
        <v>81789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2:32" ht="13.5">
      <c r="B11" s="12" t="s">
        <v>23</v>
      </c>
      <c r="C11" s="12" t="s">
        <v>24</v>
      </c>
      <c r="D11" s="13">
        <v>22100</v>
      </c>
      <c r="E11" s="13">
        <v>15</v>
      </c>
      <c r="F11" s="13">
        <v>12</v>
      </c>
      <c r="G11" s="14">
        <f t="shared" si="0"/>
        <v>0.8</v>
      </c>
      <c r="H11" s="13">
        <v>3</v>
      </c>
      <c r="I11" s="13">
        <f t="shared" si="1"/>
        <v>1841.6666666666667</v>
      </c>
      <c r="J11" s="13">
        <f t="shared" si="2"/>
        <v>1473.3333333333333</v>
      </c>
      <c r="K11" s="13">
        <v>14924</v>
      </c>
      <c r="L11" s="13">
        <v>5</v>
      </c>
      <c r="M11" s="13">
        <v>17877</v>
      </c>
      <c r="N11" s="17">
        <f t="shared" si="3"/>
        <v>1.236225317446999</v>
      </c>
      <c r="O11" s="13">
        <v>18797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2:32" ht="13.5">
      <c r="B12" s="12" t="s">
        <v>72</v>
      </c>
      <c r="C12" s="12" t="s">
        <v>73</v>
      </c>
      <c r="D12" s="13">
        <v>51169</v>
      </c>
      <c r="E12" s="13">
        <v>1051</v>
      </c>
      <c r="F12" s="13">
        <v>460</v>
      </c>
      <c r="G12" s="14">
        <f t="shared" si="0"/>
        <v>0.43767840152235965</v>
      </c>
      <c r="H12" s="13">
        <v>591</v>
      </c>
      <c r="I12" s="13">
        <f t="shared" si="1"/>
        <v>111.23695652173913</v>
      </c>
      <c r="J12" s="13">
        <f t="shared" si="2"/>
        <v>48.686013320647</v>
      </c>
      <c r="K12" s="13">
        <v>2088</v>
      </c>
      <c r="L12" s="13">
        <v>1</v>
      </c>
      <c r="M12" s="13">
        <v>41610</v>
      </c>
      <c r="N12" s="17">
        <f t="shared" si="3"/>
        <v>1.2297284306657053</v>
      </c>
      <c r="O12" s="13">
        <v>47333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2:32" ht="13.5">
      <c r="B13" s="12" t="s">
        <v>75</v>
      </c>
      <c r="C13" s="12" t="s">
        <v>76</v>
      </c>
      <c r="D13" s="13">
        <v>137139</v>
      </c>
      <c r="E13" s="13">
        <v>6390</v>
      </c>
      <c r="F13" s="13">
        <v>2458</v>
      </c>
      <c r="G13" s="14">
        <f t="shared" si="0"/>
        <v>0.38466353677621284</v>
      </c>
      <c r="H13" s="13">
        <v>3932</v>
      </c>
      <c r="I13" s="13">
        <f t="shared" si="1"/>
        <v>55.79292107404394</v>
      </c>
      <c r="J13" s="13">
        <f t="shared" si="2"/>
        <v>21.46150234741784</v>
      </c>
      <c r="K13" s="13">
        <v>5830</v>
      </c>
      <c r="L13" s="13">
        <v>1</v>
      </c>
      <c r="M13" s="13">
        <v>115443</v>
      </c>
      <c r="N13" s="17">
        <f t="shared" si="3"/>
        <v>1.1879369039266132</v>
      </c>
      <c r="O13" s="13">
        <v>130750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2:32" ht="13.5">
      <c r="B14" s="12" t="s">
        <v>81</v>
      </c>
      <c r="C14" s="12" t="s">
        <v>82</v>
      </c>
      <c r="D14" s="13">
        <v>41961</v>
      </c>
      <c r="E14" s="13">
        <v>479</v>
      </c>
      <c r="F14" s="13">
        <v>184</v>
      </c>
      <c r="G14" s="14">
        <f t="shared" si="0"/>
        <v>0.38413361169102295</v>
      </c>
      <c r="H14" s="13">
        <v>295</v>
      </c>
      <c r="I14" s="13">
        <f t="shared" si="1"/>
        <v>228.04891304347825</v>
      </c>
      <c r="J14" s="13">
        <f t="shared" si="2"/>
        <v>87.60125260960334</v>
      </c>
      <c r="K14" s="13">
        <v>4742</v>
      </c>
      <c r="L14" s="13">
        <v>1</v>
      </c>
      <c r="M14" s="13">
        <v>40830</v>
      </c>
      <c r="N14" s="17">
        <f t="shared" si="3"/>
        <v>1.0277002204261572</v>
      </c>
      <c r="O14" s="13">
        <v>36375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32" ht="13.5">
      <c r="B15" s="12" t="s">
        <v>141</v>
      </c>
      <c r="C15" s="12" t="s">
        <v>83</v>
      </c>
      <c r="D15" s="13">
        <v>54233</v>
      </c>
      <c r="E15" s="13">
        <v>985</v>
      </c>
      <c r="F15" s="13">
        <v>441</v>
      </c>
      <c r="G15" s="14">
        <f t="shared" si="0"/>
        <v>0.44771573604060916</v>
      </c>
      <c r="H15" s="13">
        <v>544</v>
      </c>
      <c r="I15" s="13">
        <f t="shared" si="1"/>
        <v>122.97732426303855</v>
      </c>
      <c r="J15" s="13">
        <f t="shared" si="2"/>
        <v>55.058883248730965</v>
      </c>
      <c r="K15" s="13">
        <v>875</v>
      </c>
      <c r="L15" s="13">
        <v>1</v>
      </c>
      <c r="M15" s="13">
        <v>66720</v>
      </c>
      <c r="N15" s="17">
        <f t="shared" si="3"/>
        <v>0.8128447242206235</v>
      </c>
      <c r="O15" s="13">
        <v>36319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2:32" ht="13.5">
      <c r="B16" s="12" t="s">
        <v>143</v>
      </c>
      <c r="C16" s="12" t="s">
        <v>84</v>
      </c>
      <c r="D16" s="13">
        <v>15471</v>
      </c>
      <c r="E16" s="13">
        <v>222</v>
      </c>
      <c r="F16" s="13">
        <v>92</v>
      </c>
      <c r="G16" s="14">
        <f t="shared" si="0"/>
        <v>0.4144144144144144</v>
      </c>
      <c r="H16" s="13">
        <v>130</v>
      </c>
      <c r="I16" s="13">
        <f t="shared" si="1"/>
        <v>168.16304347826087</v>
      </c>
      <c r="J16" s="13">
        <f t="shared" si="2"/>
        <v>69.6891891891892</v>
      </c>
      <c r="K16" s="13">
        <v>2064</v>
      </c>
      <c r="L16" s="13">
        <v>1</v>
      </c>
      <c r="M16" s="13">
        <v>30494</v>
      </c>
      <c r="N16" s="17">
        <f t="shared" si="3"/>
        <v>0.507345707352266</v>
      </c>
      <c r="O16" s="13">
        <v>7787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2:32" ht="13.5">
      <c r="B17" s="12" t="s">
        <v>85</v>
      </c>
      <c r="C17" s="12" t="s">
        <v>86</v>
      </c>
      <c r="D17" s="13">
        <v>2204</v>
      </c>
      <c r="E17" s="13">
        <v>64</v>
      </c>
      <c r="F17" s="13">
        <v>28</v>
      </c>
      <c r="G17" s="14">
        <f t="shared" si="0"/>
        <v>0.4375</v>
      </c>
      <c r="H17" s="13">
        <v>36</v>
      </c>
      <c r="I17" s="13">
        <f t="shared" si="1"/>
        <v>78.71428571428571</v>
      </c>
      <c r="J17" s="13">
        <f t="shared" si="2"/>
        <v>34.4375</v>
      </c>
      <c r="K17" s="13">
        <v>523</v>
      </c>
      <c r="L17" s="13">
        <v>1</v>
      </c>
      <c r="M17" s="13">
        <v>10351</v>
      </c>
      <c r="N17" s="17">
        <f t="shared" si="3"/>
        <v>0.21292628731523525</v>
      </c>
      <c r="O17" s="13">
        <v>1994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13.5">
      <c r="B18" s="12" t="s">
        <v>23</v>
      </c>
      <c r="C18" s="12" t="s">
        <v>87</v>
      </c>
      <c r="D18" s="13">
        <v>3149</v>
      </c>
      <c r="E18" s="13">
        <v>88</v>
      </c>
      <c r="F18" s="13">
        <v>47</v>
      </c>
      <c r="G18" s="14">
        <f t="shared" si="0"/>
        <v>0.5340909090909091</v>
      </c>
      <c r="H18" s="13">
        <v>41</v>
      </c>
      <c r="I18" s="13">
        <f t="shared" si="1"/>
        <v>67</v>
      </c>
      <c r="J18" s="13">
        <f t="shared" si="2"/>
        <v>35.78409090909091</v>
      </c>
      <c r="K18" s="13">
        <v>527</v>
      </c>
      <c r="L18" s="13">
        <v>1</v>
      </c>
      <c r="M18" s="13">
        <v>17877</v>
      </c>
      <c r="N18" s="17">
        <f t="shared" si="3"/>
        <v>0.17614812328690496</v>
      </c>
      <c r="O18" s="13">
        <v>1871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32" ht="13.5">
      <c r="B19" s="12" t="s">
        <v>139</v>
      </c>
      <c r="C19" s="12" t="s">
        <v>110</v>
      </c>
      <c r="D19" s="13">
        <v>25298</v>
      </c>
      <c r="E19" s="13">
        <v>177</v>
      </c>
      <c r="F19" s="13">
        <v>103</v>
      </c>
      <c r="G19" s="14">
        <f t="shared" si="0"/>
        <v>0.5819209039548022</v>
      </c>
      <c r="H19" s="13">
        <v>74</v>
      </c>
      <c r="I19" s="13">
        <f t="shared" si="1"/>
        <v>245.61165048543688</v>
      </c>
      <c r="J19" s="13">
        <f t="shared" si="2"/>
        <v>142.92655367231637</v>
      </c>
      <c r="K19" s="13">
        <v>4735</v>
      </c>
      <c r="L19" s="13">
        <v>1</v>
      </c>
      <c r="M19" s="13">
        <v>149312</v>
      </c>
      <c r="N19" s="17">
        <f t="shared" si="3"/>
        <v>0.1694304543506215</v>
      </c>
      <c r="O19" s="13">
        <v>8131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 t="shared" si="0"/>
        <v>0.140625</v>
      </c>
      <c r="H20" s="13">
        <v>55</v>
      </c>
      <c r="I20" s="13">
        <f t="shared" si="1"/>
        <v>747.8888888888889</v>
      </c>
      <c r="J20" s="13">
        <f t="shared" si="2"/>
        <v>105.171875</v>
      </c>
      <c r="K20" s="13">
        <v>2315</v>
      </c>
      <c r="L20" s="13">
        <v>61</v>
      </c>
      <c r="M20" s="13">
        <v>51178</v>
      </c>
      <c r="N20" s="17">
        <f t="shared" si="3"/>
        <v>0.1315213568330142</v>
      </c>
      <c r="O20" s="13">
        <v>2049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ht="13.5">
      <c r="B21" s="12" t="s">
        <v>27</v>
      </c>
      <c r="C21" s="12" t="s">
        <v>90</v>
      </c>
      <c r="D21" s="13">
        <v>5679</v>
      </c>
      <c r="E21" s="13">
        <v>225</v>
      </c>
      <c r="F21" s="13">
        <v>74</v>
      </c>
      <c r="G21" s="14">
        <f t="shared" si="0"/>
        <v>0.3288888888888889</v>
      </c>
      <c r="H21" s="13">
        <v>151</v>
      </c>
      <c r="I21" s="13">
        <f t="shared" si="1"/>
        <v>76.74324324324324</v>
      </c>
      <c r="J21" s="13">
        <f t="shared" si="2"/>
        <v>25.24</v>
      </c>
      <c r="K21" s="13">
        <v>668</v>
      </c>
      <c r="L21" s="13">
        <v>1</v>
      </c>
      <c r="M21" s="13">
        <v>68336</v>
      </c>
      <c r="N21" s="17">
        <f t="shared" si="3"/>
        <v>0.08310407398735659</v>
      </c>
      <c r="O21" s="13">
        <v>4923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3.5">
      <c r="B22" s="12" t="s">
        <v>92</v>
      </c>
      <c r="C22" s="12" t="s">
        <v>93</v>
      </c>
      <c r="D22" s="13">
        <v>2682</v>
      </c>
      <c r="E22" s="13">
        <v>166</v>
      </c>
      <c r="F22" s="13">
        <v>55</v>
      </c>
      <c r="G22" s="14">
        <f t="shared" si="0"/>
        <v>0.3313253012048193</v>
      </c>
      <c r="H22" s="13">
        <v>111</v>
      </c>
      <c r="I22" s="13">
        <f t="shared" si="1"/>
        <v>48.763636363636365</v>
      </c>
      <c r="J22" s="13">
        <f t="shared" si="2"/>
        <v>16.156626506024097</v>
      </c>
      <c r="K22" s="13">
        <v>482</v>
      </c>
      <c r="L22" s="13">
        <v>1</v>
      </c>
      <c r="M22" s="13">
        <v>33159</v>
      </c>
      <c r="N22" s="17">
        <f t="shared" si="3"/>
        <v>0.08088301818510811</v>
      </c>
      <c r="O22" s="13">
        <v>2025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ht="13.5">
      <c r="B23" s="12" t="s">
        <v>23</v>
      </c>
      <c r="C23" s="12" t="s">
        <v>94</v>
      </c>
      <c r="D23" s="13">
        <v>1201</v>
      </c>
      <c r="E23" s="13">
        <v>12</v>
      </c>
      <c r="F23" s="13">
        <v>5</v>
      </c>
      <c r="G23" s="14">
        <f t="shared" si="0"/>
        <v>0.4166666666666667</v>
      </c>
      <c r="H23" s="13">
        <v>7</v>
      </c>
      <c r="I23" s="13">
        <f t="shared" si="1"/>
        <v>240.2</v>
      </c>
      <c r="J23" s="13">
        <f t="shared" si="2"/>
        <v>100.08333333333333</v>
      </c>
      <c r="K23" s="13">
        <v>613</v>
      </c>
      <c r="L23" s="13">
        <v>58</v>
      </c>
      <c r="M23" s="13">
        <v>17877</v>
      </c>
      <c r="N23" s="17">
        <f t="shared" si="3"/>
        <v>0.0671812944006265</v>
      </c>
      <c r="O23" s="13">
        <v>868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2:32" ht="13.5">
      <c r="B24" s="12" t="s">
        <v>18</v>
      </c>
      <c r="C24" s="12" t="s">
        <v>95</v>
      </c>
      <c r="D24" s="13">
        <v>940</v>
      </c>
      <c r="E24" s="13">
        <v>12</v>
      </c>
      <c r="F24" s="13">
        <v>2</v>
      </c>
      <c r="G24" s="14">
        <f t="shared" si="0"/>
        <v>0.16666666666666666</v>
      </c>
      <c r="H24" s="13">
        <v>10</v>
      </c>
      <c r="I24" s="13">
        <f t="shared" si="1"/>
        <v>470</v>
      </c>
      <c r="J24" s="13">
        <f t="shared" si="2"/>
        <v>78.33333333333333</v>
      </c>
      <c r="K24" s="13">
        <v>640</v>
      </c>
      <c r="L24" s="13">
        <v>300</v>
      </c>
      <c r="M24" s="13">
        <v>18194</v>
      </c>
      <c r="N24" s="17">
        <f t="shared" si="3"/>
        <v>0.051665384192590966</v>
      </c>
      <c r="O24" s="13">
        <v>331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2:32" ht="13.5">
      <c r="B25" s="12" t="s">
        <v>92</v>
      </c>
      <c r="C25" s="12" t="s">
        <v>96</v>
      </c>
      <c r="D25" s="13">
        <v>1702</v>
      </c>
      <c r="E25" s="13">
        <v>274</v>
      </c>
      <c r="F25" s="13">
        <v>114</v>
      </c>
      <c r="G25" s="14">
        <f t="shared" si="0"/>
        <v>0.41605839416058393</v>
      </c>
      <c r="H25" s="13">
        <v>160</v>
      </c>
      <c r="I25" s="13">
        <f t="shared" si="1"/>
        <v>14.929824561403509</v>
      </c>
      <c r="J25" s="13">
        <f t="shared" si="2"/>
        <v>6.211678832116788</v>
      </c>
      <c r="K25" s="13">
        <v>186</v>
      </c>
      <c r="L25" s="13">
        <v>1</v>
      </c>
      <c r="M25" s="13">
        <v>33159</v>
      </c>
      <c r="N25" s="17">
        <f t="shared" si="3"/>
        <v>0.051328447781899336</v>
      </c>
      <c r="O25" s="13">
        <v>1227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2:32" ht="13.5">
      <c r="B26" s="12" t="s">
        <v>25</v>
      </c>
      <c r="C26" s="12" t="s">
        <v>98</v>
      </c>
      <c r="D26" s="13">
        <v>1390</v>
      </c>
      <c r="E26" s="13">
        <v>144</v>
      </c>
      <c r="F26" s="13">
        <v>46</v>
      </c>
      <c r="G26" s="14">
        <f t="shared" si="0"/>
        <v>0.3194444444444444</v>
      </c>
      <c r="H26" s="13">
        <v>98</v>
      </c>
      <c r="I26" s="13">
        <f t="shared" si="1"/>
        <v>30.217391304347824</v>
      </c>
      <c r="J26" s="13">
        <f t="shared" si="2"/>
        <v>9.652777777777779</v>
      </c>
      <c r="K26" s="13">
        <v>223</v>
      </c>
      <c r="L26" s="13">
        <v>1</v>
      </c>
      <c r="M26" s="13">
        <v>28172</v>
      </c>
      <c r="N26" s="17">
        <f t="shared" si="3"/>
        <v>0.04933976998438166</v>
      </c>
      <c r="O26" s="13">
        <v>938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2:32" ht="13.5">
      <c r="B27" s="12" t="s">
        <v>23</v>
      </c>
      <c r="C27" s="12" t="s">
        <v>97</v>
      </c>
      <c r="D27" s="13">
        <v>672</v>
      </c>
      <c r="E27" s="13">
        <v>25</v>
      </c>
      <c r="F27" s="13">
        <v>9</v>
      </c>
      <c r="G27" s="14">
        <f t="shared" si="0"/>
        <v>0.36</v>
      </c>
      <c r="H27" s="13">
        <v>16</v>
      </c>
      <c r="I27" s="13">
        <f t="shared" si="1"/>
        <v>74.66666666666667</v>
      </c>
      <c r="J27" s="13">
        <f t="shared" si="2"/>
        <v>26.88</v>
      </c>
      <c r="K27" s="13">
        <v>306</v>
      </c>
      <c r="L27" s="13">
        <v>1</v>
      </c>
      <c r="M27" s="13">
        <v>17877</v>
      </c>
      <c r="N27" s="17">
        <f t="shared" si="3"/>
        <v>0.037590199697935894</v>
      </c>
      <c r="O27" s="13">
        <v>384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2:32" ht="13.5">
      <c r="B28" s="12" t="s">
        <v>75</v>
      </c>
      <c r="C28" s="12" t="s">
        <v>105</v>
      </c>
      <c r="D28" s="13">
        <v>2861</v>
      </c>
      <c r="E28" s="13">
        <v>137</v>
      </c>
      <c r="F28" s="13">
        <v>41</v>
      </c>
      <c r="G28" s="14">
        <f t="shared" si="0"/>
        <v>0.29927007299270075</v>
      </c>
      <c r="H28" s="13">
        <v>96</v>
      </c>
      <c r="I28" s="13">
        <f t="shared" si="1"/>
        <v>69.78048780487805</v>
      </c>
      <c r="J28" s="13">
        <f t="shared" si="2"/>
        <v>20.883211678832115</v>
      </c>
      <c r="K28" s="13">
        <v>868</v>
      </c>
      <c r="L28" s="13">
        <v>1</v>
      </c>
      <c r="M28" s="13">
        <v>115443</v>
      </c>
      <c r="N28" s="17">
        <f t="shared" si="3"/>
        <v>0.024782793239953915</v>
      </c>
      <c r="O28" s="13">
        <v>1919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2:32" ht="13.5">
      <c r="B29" s="12" t="s">
        <v>99</v>
      </c>
      <c r="C29" s="12" t="s">
        <v>100</v>
      </c>
      <c r="D29" s="13">
        <v>1099</v>
      </c>
      <c r="E29" s="13">
        <v>291</v>
      </c>
      <c r="F29" s="13">
        <v>84</v>
      </c>
      <c r="G29" s="14">
        <f t="shared" si="0"/>
        <v>0.28865979381443296</v>
      </c>
      <c r="H29" s="13">
        <v>207</v>
      </c>
      <c r="I29" s="13">
        <f t="shared" si="1"/>
        <v>13.083333333333334</v>
      </c>
      <c r="J29" s="13">
        <f t="shared" si="2"/>
        <v>3.776632302405498</v>
      </c>
      <c r="K29" s="13">
        <v>195</v>
      </c>
      <c r="L29" s="13">
        <v>1</v>
      </c>
      <c r="M29" s="13">
        <v>52738</v>
      </c>
      <c r="N29" s="17">
        <f t="shared" si="3"/>
        <v>0.020838863817361296</v>
      </c>
      <c r="O29" s="13">
        <v>1002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2:32" ht="13.5">
      <c r="B30" s="12" t="s">
        <v>141</v>
      </c>
      <c r="C30" s="12" t="s">
        <v>101</v>
      </c>
      <c r="D30" s="13">
        <v>1034</v>
      </c>
      <c r="E30" s="13">
        <v>41</v>
      </c>
      <c r="F30" s="13">
        <v>23</v>
      </c>
      <c r="G30" s="14">
        <f t="shared" si="0"/>
        <v>0.5609756097560976</v>
      </c>
      <c r="H30" s="13">
        <v>18</v>
      </c>
      <c r="I30" s="13">
        <f t="shared" si="1"/>
        <v>44.95652173913044</v>
      </c>
      <c r="J30" s="13">
        <f t="shared" si="2"/>
        <v>25.21951219512195</v>
      </c>
      <c r="K30" s="13">
        <v>118</v>
      </c>
      <c r="L30" s="13">
        <v>1</v>
      </c>
      <c r="M30" s="13">
        <v>66720</v>
      </c>
      <c r="N30" s="17">
        <f t="shared" si="3"/>
        <v>0.015497601918465227</v>
      </c>
      <c r="O30" s="13">
        <v>749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2:32" ht="13.5">
      <c r="B31" s="12" t="s">
        <v>140</v>
      </c>
      <c r="C31" s="12" t="s">
        <v>102</v>
      </c>
      <c r="D31" s="13">
        <v>3347</v>
      </c>
      <c r="E31" s="13">
        <v>47</v>
      </c>
      <c r="F31" s="13">
        <v>18</v>
      </c>
      <c r="G31" s="14">
        <f t="shared" si="0"/>
        <v>0.3829787234042553</v>
      </c>
      <c r="H31" s="13">
        <v>29</v>
      </c>
      <c r="I31" s="13">
        <f t="shared" si="1"/>
        <v>185.94444444444446</v>
      </c>
      <c r="J31" s="13">
        <f t="shared" si="2"/>
        <v>71.2127659574468</v>
      </c>
      <c r="K31" s="13">
        <v>1185</v>
      </c>
      <c r="L31" s="13">
        <v>1</v>
      </c>
      <c r="M31" s="13">
        <v>229185</v>
      </c>
      <c r="N31" s="17">
        <f t="shared" si="3"/>
        <v>0.014603922595283286</v>
      </c>
      <c r="O31" s="13">
        <v>1962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2:32" ht="13.5">
      <c r="B32" s="12" t="s">
        <v>139</v>
      </c>
      <c r="C32" s="12" t="s">
        <v>103</v>
      </c>
      <c r="D32" s="13">
        <v>2029</v>
      </c>
      <c r="E32" s="13">
        <v>67</v>
      </c>
      <c r="F32" s="13">
        <v>22</v>
      </c>
      <c r="G32" s="14">
        <f t="shared" si="0"/>
        <v>0.3283582089552239</v>
      </c>
      <c r="H32" s="13">
        <v>45</v>
      </c>
      <c r="I32" s="13">
        <f t="shared" si="1"/>
        <v>92.22727272727273</v>
      </c>
      <c r="J32" s="13">
        <f t="shared" si="2"/>
        <v>30.28358208955224</v>
      </c>
      <c r="K32" s="13">
        <v>392</v>
      </c>
      <c r="L32" s="13">
        <v>1</v>
      </c>
      <c r="M32" s="13">
        <v>149312</v>
      </c>
      <c r="N32" s="17">
        <f t="shared" si="3"/>
        <v>0.013588994856408059</v>
      </c>
      <c r="O32" s="13">
        <v>753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2:32" ht="13.5">
      <c r="B33" s="12" t="s">
        <v>25</v>
      </c>
      <c r="C33" s="12" t="s">
        <v>104</v>
      </c>
      <c r="D33" s="13">
        <v>342</v>
      </c>
      <c r="E33" s="13">
        <v>22</v>
      </c>
      <c r="F33" s="13">
        <v>12</v>
      </c>
      <c r="G33" s="14">
        <f t="shared" si="0"/>
        <v>0.5454545454545454</v>
      </c>
      <c r="H33" s="13">
        <v>10</v>
      </c>
      <c r="I33" s="13">
        <f t="shared" si="1"/>
        <v>28.5</v>
      </c>
      <c r="J33" s="13">
        <f t="shared" si="2"/>
        <v>15.545454545454545</v>
      </c>
      <c r="K33" s="13">
        <v>153</v>
      </c>
      <c r="L33" s="13">
        <v>1</v>
      </c>
      <c r="M33" s="13">
        <v>28172</v>
      </c>
      <c r="N33" s="17">
        <f t="shared" si="3"/>
        <v>0.012139713190401817</v>
      </c>
      <c r="O33" s="13">
        <v>329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2" ht="13.5">
      <c r="B34" s="12" t="s">
        <v>75</v>
      </c>
      <c r="C34" s="12" t="s">
        <v>106</v>
      </c>
      <c r="D34" s="13">
        <v>1064</v>
      </c>
      <c r="E34" s="13">
        <v>230</v>
      </c>
      <c r="F34" s="13">
        <v>23</v>
      </c>
      <c r="G34" s="14">
        <f t="shared" si="0"/>
        <v>0.1</v>
      </c>
      <c r="H34" s="13">
        <v>207</v>
      </c>
      <c r="I34" s="13">
        <f t="shared" si="1"/>
        <v>46.26086956521739</v>
      </c>
      <c r="J34" s="13">
        <f t="shared" si="2"/>
        <v>4.626086956521739</v>
      </c>
      <c r="K34" s="13">
        <v>493</v>
      </c>
      <c r="L34" s="13">
        <v>1</v>
      </c>
      <c r="M34" s="13">
        <v>115443</v>
      </c>
      <c r="N34" s="17">
        <f t="shared" si="3"/>
        <v>0.00921666969846591</v>
      </c>
      <c r="O34" s="13">
        <v>950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2:32" ht="13.5">
      <c r="B35" s="12" t="s">
        <v>99</v>
      </c>
      <c r="C35" s="12" t="s">
        <v>107</v>
      </c>
      <c r="D35" s="13">
        <v>382</v>
      </c>
      <c r="E35" s="13">
        <v>121</v>
      </c>
      <c r="F35" s="13">
        <v>14</v>
      </c>
      <c r="G35" s="14">
        <f t="shared" si="0"/>
        <v>0.11570247933884298</v>
      </c>
      <c r="H35" s="13">
        <v>107</v>
      </c>
      <c r="I35" s="13">
        <f t="shared" si="1"/>
        <v>27.285714285714285</v>
      </c>
      <c r="J35" s="13">
        <f t="shared" si="2"/>
        <v>3.15702479338843</v>
      </c>
      <c r="K35" s="13">
        <v>136</v>
      </c>
      <c r="L35" s="13">
        <v>1</v>
      </c>
      <c r="M35" s="13">
        <v>52738</v>
      </c>
      <c r="N35" s="17">
        <f t="shared" si="3"/>
        <v>0.007243353938336684</v>
      </c>
      <c r="O35" s="13">
        <v>305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32" ht="13.5">
      <c r="B36" s="12" t="s">
        <v>139</v>
      </c>
      <c r="C36" s="12" t="s">
        <v>108</v>
      </c>
      <c r="D36" s="13">
        <v>627</v>
      </c>
      <c r="E36" s="13">
        <v>21</v>
      </c>
      <c r="F36" s="13">
        <v>13</v>
      </c>
      <c r="G36" s="14">
        <f t="shared" si="0"/>
        <v>0.6190476190476191</v>
      </c>
      <c r="H36" s="13">
        <v>8</v>
      </c>
      <c r="I36" s="13">
        <f t="shared" si="1"/>
        <v>48.23076923076923</v>
      </c>
      <c r="J36" s="13">
        <f t="shared" si="2"/>
        <v>29.857142857142858</v>
      </c>
      <c r="K36" s="13">
        <v>264</v>
      </c>
      <c r="L36" s="13">
        <v>1</v>
      </c>
      <c r="M36" s="13">
        <v>149312</v>
      </c>
      <c r="N36" s="17">
        <f t="shared" si="3"/>
        <v>0.00419926060865838</v>
      </c>
      <c r="O36" s="13">
        <v>381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2:32" ht="13.5">
      <c r="B37" s="12" t="s">
        <v>141</v>
      </c>
      <c r="C37" s="12" t="s">
        <v>109</v>
      </c>
      <c r="D37" s="13">
        <v>237</v>
      </c>
      <c r="E37" s="13">
        <v>89</v>
      </c>
      <c r="F37" s="13">
        <v>9</v>
      </c>
      <c r="G37" s="14">
        <f t="shared" si="0"/>
        <v>0.10112359550561797</v>
      </c>
      <c r="H37" s="13">
        <v>80</v>
      </c>
      <c r="I37" s="13">
        <f t="shared" si="1"/>
        <v>26.333333333333332</v>
      </c>
      <c r="J37" s="13">
        <f t="shared" si="2"/>
        <v>2.662921348314607</v>
      </c>
      <c r="K37" s="13">
        <v>92</v>
      </c>
      <c r="L37" s="13">
        <v>2</v>
      </c>
      <c r="M37" s="13">
        <v>66720</v>
      </c>
      <c r="N37" s="17">
        <f t="shared" si="3"/>
        <v>0.003552158273381295</v>
      </c>
      <c r="O37" s="13">
        <v>115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2:32" ht="13.5">
      <c r="B38" s="12" t="s">
        <v>138</v>
      </c>
      <c r="C38" s="12" t="s">
        <v>111</v>
      </c>
      <c r="D38" s="13">
        <v>151</v>
      </c>
      <c r="E38" s="13">
        <v>59</v>
      </c>
      <c r="F38" s="13">
        <v>9</v>
      </c>
      <c r="G38" s="14">
        <f t="shared" si="0"/>
        <v>0.15254237288135594</v>
      </c>
      <c r="H38" s="13">
        <v>50</v>
      </c>
      <c r="I38" s="13">
        <f t="shared" si="1"/>
        <v>16.77777777777778</v>
      </c>
      <c r="J38" s="13">
        <f t="shared" si="2"/>
        <v>2.559322033898305</v>
      </c>
      <c r="K38" s="13">
        <v>72</v>
      </c>
      <c r="L38" s="13">
        <v>1</v>
      </c>
      <c r="M38" s="13">
        <v>75607</v>
      </c>
      <c r="N38" s="17">
        <f t="shared" si="3"/>
        <v>0.0019971695742457708</v>
      </c>
      <c r="O38" s="13">
        <v>115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2:32" ht="13.5">
      <c r="B39" s="12" t="s">
        <v>138</v>
      </c>
      <c r="C39" s="12" t="s">
        <v>112</v>
      </c>
      <c r="D39" s="13">
        <v>151</v>
      </c>
      <c r="E39" s="13">
        <v>98</v>
      </c>
      <c r="F39" s="13">
        <v>19</v>
      </c>
      <c r="G39" s="14">
        <f t="shared" si="0"/>
        <v>0.19387755102040816</v>
      </c>
      <c r="H39" s="13">
        <v>79</v>
      </c>
      <c r="I39" s="13">
        <f t="shared" si="1"/>
        <v>7.947368421052632</v>
      </c>
      <c r="J39" s="13">
        <f t="shared" si="2"/>
        <v>1.5408163265306123</v>
      </c>
      <c r="K39" s="13">
        <v>63</v>
      </c>
      <c r="L39" s="13">
        <v>1</v>
      </c>
      <c r="M39" s="13">
        <v>75607</v>
      </c>
      <c r="N39" s="17">
        <f t="shared" si="3"/>
        <v>0.0019971695742457708</v>
      </c>
      <c r="O39" s="13">
        <v>141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2:32" ht="13.5">
      <c r="B40" s="12" t="s">
        <v>92</v>
      </c>
      <c r="C40" s="12" t="s">
        <v>113</v>
      </c>
      <c r="D40" s="13">
        <v>59</v>
      </c>
      <c r="E40" s="13">
        <v>14</v>
      </c>
      <c r="F40" s="13">
        <v>4</v>
      </c>
      <c r="G40" s="14">
        <f t="shared" si="0"/>
        <v>0.2857142857142857</v>
      </c>
      <c r="H40" s="13">
        <v>10</v>
      </c>
      <c r="I40" s="13">
        <f t="shared" si="1"/>
        <v>14.75</v>
      </c>
      <c r="J40" s="13">
        <f t="shared" si="2"/>
        <v>4.214285714285714</v>
      </c>
      <c r="K40" s="13">
        <v>34</v>
      </c>
      <c r="L40" s="13">
        <v>2</v>
      </c>
      <c r="M40" s="13">
        <v>33159</v>
      </c>
      <c r="N40" s="17">
        <f t="shared" si="3"/>
        <v>0.0017793057691727736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 ht="13.5">
      <c r="B41" s="12" t="s">
        <v>140</v>
      </c>
      <c r="C41" s="12" t="s">
        <v>114</v>
      </c>
      <c r="D41" s="13">
        <v>350</v>
      </c>
      <c r="E41" s="13">
        <v>30</v>
      </c>
      <c r="F41" s="13">
        <v>7</v>
      </c>
      <c r="G41" s="14">
        <f t="shared" si="0"/>
        <v>0.23333333333333334</v>
      </c>
      <c r="H41" s="13">
        <v>23</v>
      </c>
      <c r="I41" s="13">
        <f t="shared" si="1"/>
        <v>50</v>
      </c>
      <c r="J41" s="13">
        <f t="shared" si="2"/>
        <v>11.666666666666666</v>
      </c>
      <c r="K41" s="13">
        <v>153</v>
      </c>
      <c r="L41" s="13">
        <v>1</v>
      </c>
      <c r="M41" s="13">
        <v>229185</v>
      </c>
      <c r="N41" s="17">
        <f t="shared" si="3"/>
        <v>0.001527150555228309</v>
      </c>
      <c r="O41" s="13">
        <v>266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32" ht="13.5">
      <c r="B42" s="12" t="s">
        <v>142</v>
      </c>
      <c r="C42" s="12" t="s">
        <v>115</v>
      </c>
      <c r="D42" s="13">
        <v>52</v>
      </c>
      <c r="E42" s="13">
        <v>91</v>
      </c>
      <c r="F42" s="13">
        <v>5</v>
      </c>
      <c r="G42" s="14">
        <f t="shared" si="0"/>
        <v>0.054945054945054944</v>
      </c>
      <c r="H42" s="13">
        <v>86</v>
      </c>
      <c r="I42" s="13">
        <f t="shared" si="1"/>
        <v>10.4</v>
      </c>
      <c r="J42" s="13">
        <f t="shared" si="2"/>
        <v>0.5714285714285714</v>
      </c>
      <c r="K42" s="13">
        <v>23</v>
      </c>
      <c r="L42" s="13">
        <v>2</v>
      </c>
      <c r="M42" s="13">
        <v>38406</v>
      </c>
      <c r="N42" s="17">
        <f t="shared" si="3"/>
        <v>0.0013539551111805448</v>
      </c>
      <c r="O42" s="13">
        <v>44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2:32" ht="13.5">
      <c r="B43" s="12" t="s">
        <v>139</v>
      </c>
      <c r="C43" s="12" t="s">
        <v>116</v>
      </c>
      <c r="D43" s="13">
        <v>169</v>
      </c>
      <c r="E43" s="13">
        <v>14</v>
      </c>
      <c r="F43" s="13">
        <v>6</v>
      </c>
      <c r="G43" s="14">
        <f t="shared" si="0"/>
        <v>0.42857142857142855</v>
      </c>
      <c r="H43" s="13">
        <v>8</v>
      </c>
      <c r="I43" s="13">
        <f t="shared" si="1"/>
        <v>28.166666666666668</v>
      </c>
      <c r="J43" s="13">
        <f t="shared" si="2"/>
        <v>12.071428571428571</v>
      </c>
      <c r="K43" s="13">
        <v>62</v>
      </c>
      <c r="L43" s="13">
        <v>3</v>
      </c>
      <c r="M43" s="13">
        <v>149312</v>
      </c>
      <c r="N43" s="17">
        <f t="shared" si="3"/>
        <v>0.0011318581225889413</v>
      </c>
      <c r="O43" s="13">
        <v>154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2" ht="13.5">
      <c r="B44" s="12" t="s">
        <v>75</v>
      </c>
      <c r="C44" s="12" t="s">
        <v>117</v>
      </c>
      <c r="D44" s="13">
        <v>106</v>
      </c>
      <c r="E44" s="13">
        <v>14</v>
      </c>
      <c r="F44" s="13">
        <v>7</v>
      </c>
      <c r="G44" s="14">
        <f t="shared" si="0"/>
        <v>0.5</v>
      </c>
      <c r="H44" s="13">
        <v>7</v>
      </c>
      <c r="I44" s="13">
        <f t="shared" si="1"/>
        <v>15.142857142857142</v>
      </c>
      <c r="J44" s="13">
        <f t="shared" si="2"/>
        <v>7.571428571428571</v>
      </c>
      <c r="K44" s="13">
        <v>38</v>
      </c>
      <c r="L44" s="13">
        <v>1</v>
      </c>
      <c r="M44" s="13">
        <v>115443</v>
      </c>
      <c r="N44" s="17">
        <f t="shared" si="3"/>
        <v>0.0009182020564261151</v>
      </c>
      <c r="O44" s="13">
        <v>100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2:32" ht="13.5">
      <c r="B45" s="12" t="s">
        <v>142</v>
      </c>
      <c r="C45" s="12" t="s">
        <v>119</v>
      </c>
      <c r="D45" s="13">
        <v>33</v>
      </c>
      <c r="E45" s="13">
        <v>13</v>
      </c>
      <c r="F45" s="13">
        <v>5</v>
      </c>
      <c r="G45" s="14">
        <f t="shared" si="0"/>
        <v>0.38461538461538464</v>
      </c>
      <c r="H45" s="13">
        <v>8</v>
      </c>
      <c r="I45" s="13">
        <f t="shared" si="1"/>
        <v>6.6</v>
      </c>
      <c r="J45" s="13">
        <f t="shared" si="2"/>
        <v>2.5384615384615383</v>
      </c>
      <c r="K45" s="13">
        <v>20</v>
      </c>
      <c r="L45" s="13">
        <v>1</v>
      </c>
      <c r="M45" s="13">
        <v>38406</v>
      </c>
      <c r="N45" s="17">
        <f t="shared" si="3"/>
        <v>0.0008592407436338072</v>
      </c>
      <c r="O45" s="13">
        <v>23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2:32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 t="shared" si="0"/>
        <v>0.21875</v>
      </c>
      <c r="H46" s="13">
        <v>25</v>
      </c>
      <c r="I46" s="13">
        <f t="shared" si="1"/>
        <v>12.571428571428571</v>
      </c>
      <c r="J46" s="13">
        <f t="shared" si="2"/>
        <v>2.75</v>
      </c>
      <c r="K46" s="13">
        <v>37</v>
      </c>
      <c r="L46" s="13">
        <v>1</v>
      </c>
      <c r="M46" s="13">
        <v>112814</v>
      </c>
      <c r="N46" s="17">
        <f t="shared" si="3"/>
        <v>0.000780045029872179</v>
      </c>
      <c r="O46" s="13">
        <v>79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2:32" ht="13.5">
      <c r="B47" s="12" t="s">
        <v>25</v>
      </c>
      <c r="C47" s="12" t="s">
        <v>121</v>
      </c>
      <c r="D47" s="13">
        <v>3</v>
      </c>
      <c r="E47" s="13">
        <v>3</v>
      </c>
      <c r="F47" s="13">
        <v>2</v>
      </c>
      <c r="G47" s="14">
        <f t="shared" si="0"/>
        <v>0.6666666666666666</v>
      </c>
      <c r="H47" s="13">
        <v>1</v>
      </c>
      <c r="I47" s="13">
        <f t="shared" si="1"/>
        <v>1.5</v>
      </c>
      <c r="J47" s="13">
        <f t="shared" si="2"/>
        <v>1</v>
      </c>
      <c r="K47" s="13">
        <v>2</v>
      </c>
      <c r="L47" s="13">
        <v>1</v>
      </c>
      <c r="M47" s="13">
        <v>28172</v>
      </c>
      <c r="N47" s="18">
        <f t="shared" si="3"/>
        <v>0.00010648871219650717</v>
      </c>
      <c r="O47" s="13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2:32" ht="13.5">
      <c r="B48" s="12" t="s">
        <v>139</v>
      </c>
      <c r="C48" s="12" t="s">
        <v>120</v>
      </c>
      <c r="D48" s="13">
        <v>10</v>
      </c>
      <c r="E48" s="41">
        <v>28</v>
      </c>
      <c r="F48" s="41">
        <v>3</v>
      </c>
      <c r="G48" s="42">
        <f t="shared" si="0"/>
        <v>0.10714285714285714</v>
      </c>
      <c r="H48" s="41">
        <v>25</v>
      </c>
      <c r="I48" s="41">
        <f t="shared" si="1"/>
        <v>3.3333333333333335</v>
      </c>
      <c r="J48" s="41">
        <f t="shared" si="2"/>
        <v>0.35714285714285715</v>
      </c>
      <c r="K48" s="41">
        <v>5</v>
      </c>
      <c r="L48" s="41">
        <v>1</v>
      </c>
      <c r="M48" s="41">
        <v>149312</v>
      </c>
      <c r="N48" s="43">
        <f t="shared" si="3"/>
        <v>6.697385340762966E-05</v>
      </c>
      <c r="O48" s="41">
        <v>5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2:32" ht="13.5">
      <c r="B49" s="26"/>
      <c r="C49" s="26" t="s">
        <v>150</v>
      </c>
      <c r="D49" s="19">
        <f>SUM(D4:D48)</f>
        <v>799580</v>
      </c>
      <c r="E49" s="44">
        <f>SUM(E2:E48)</f>
        <v>21136</v>
      </c>
      <c r="F49" s="44">
        <f>SUM(F2:F46)</f>
        <v>8069</v>
      </c>
      <c r="G49" s="45">
        <f t="shared" si="0"/>
        <v>0.3817657077971234</v>
      </c>
      <c r="H49" s="44">
        <f>SUM(H2:H48)</f>
        <v>13062</v>
      </c>
      <c r="I49" s="44">
        <f t="shared" si="1"/>
        <v>99.09282438963936</v>
      </c>
      <c r="J49" s="44">
        <f t="shared" si="2"/>
        <v>37.83024224072672</v>
      </c>
      <c r="K49" s="44"/>
      <c r="L49" s="44"/>
      <c r="M49" s="44"/>
      <c r="N49" s="44"/>
      <c r="O49" s="44">
        <f>SUM(O2:O48)</f>
        <v>604864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2" ht="13.5">
      <c r="B50" s="49"/>
      <c r="C50" s="50" t="s">
        <v>168</v>
      </c>
      <c r="D50" s="65">
        <f>D68</f>
        <v>216981</v>
      </c>
      <c r="E50" s="31"/>
      <c r="F50" s="31"/>
      <c r="G50" s="32"/>
      <c r="H50" s="31"/>
      <c r="I50" s="31"/>
      <c r="J50" s="31"/>
      <c r="K50" s="31"/>
      <c r="L50" s="31"/>
      <c r="M50" s="31"/>
      <c r="N50" s="33"/>
      <c r="O50" s="3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2:32" ht="13.5">
      <c r="B51" s="26"/>
      <c r="C51" s="27" t="s">
        <v>147</v>
      </c>
      <c r="D51" s="19">
        <f>D49+D50</f>
        <v>1016561</v>
      </c>
      <c r="E51" s="46"/>
      <c r="F51" s="46"/>
      <c r="G51" s="47"/>
      <c r="H51" s="46"/>
      <c r="I51" s="46"/>
      <c r="J51" s="46"/>
      <c r="K51" s="46"/>
      <c r="L51" s="46"/>
      <c r="M51" s="46"/>
      <c r="N51" s="46"/>
      <c r="O51" s="46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2:32" ht="13.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="15" customFormat="1" ht="13.5">
      <c r="D53" s="91"/>
    </row>
    <row r="54" s="15" customFormat="1" ht="13.5"/>
    <row r="55" spans="2:15" s="15" customFormat="1" ht="33.75" thickBot="1">
      <c r="B55" s="97" t="s">
        <v>146</v>
      </c>
      <c r="C55" s="98"/>
      <c r="D55" s="98"/>
      <c r="E55" s="98"/>
      <c r="F55" s="98"/>
      <c r="G55" s="34"/>
      <c r="H55" s="34"/>
      <c r="I55" s="34"/>
      <c r="J55" s="34"/>
      <c r="K55" s="34"/>
      <c r="L55" s="34"/>
      <c r="M55" s="34"/>
      <c r="N55" s="34"/>
      <c r="O55" s="34"/>
    </row>
    <row r="56" spans="2:15" s="15" customFormat="1" ht="30.75" thickBot="1">
      <c r="B56" s="62" t="s">
        <v>8</v>
      </c>
      <c r="C56" s="61" t="s">
        <v>9</v>
      </c>
      <c r="D56" s="48" t="s">
        <v>0</v>
      </c>
      <c r="E56" s="22" t="s">
        <v>148</v>
      </c>
      <c r="F56" s="28" t="s">
        <v>149</v>
      </c>
      <c r="G56" s="35"/>
      <c r="H56" s="35"/>
      <c r="I56" s="35"/>
      <c r="J56" s="35"/>
      <c r="K56" s="35"/>
      <c r="L56" s="35"/>
      <c r="M56" s="35"/>
      <c r="N56" s="35"/>
      <c r="O56" s="36"/>
    </row>
    <row r="57" spans="2:15" s="15" customFormat="1" ht="15" thickBot="1">
      <c r="B57" s="63" t="s">
        <v>25</v>
      </c>
      <c r="C57" s="51" t="s">
        <v>151</v>
      </c>
      <c r="D57" s="56" t="s">
        <v>137</v>
      </c>
      <c r="E57" s="56" t="s">
        <v>137</v>
      </c>
      <c r="F57" s="57">
        <v>43023</v>
      </c>
      <c r="G57" s="38"/>
      <c r="H57" s="37"/>
      <c r="I57" s="37"/>
      <c r="J57" s="37"/>
      <c r="K57" s="37"/>
      <c r="L57" s="37"/>
      <c r="M57" s="37"/>
      <c r="N57" s="39"/>
      <c r="O57" s="37"/>
    </row>
    <row r="58" spans="2:15" s="15" customFormat="1" ht="15" thickBot="1">
      <c r="B58" s="64" t="s">
        <v>92</v>
      </c>
      <c r="C58" s="52" t="s">
        <v>152</v>
      </c>
      <c r="D58" s="58">
        <v>96</v>
      </c>
      <c r="E58" s="59" t="s">
        <v>137</v>
      </c>
      <c r="F58" s="60">
        <v>43039</v>
      </c>
      <c r="G58" s="38"/>
      <c r="H58" s="37"/>
      <c r="I58" s="37"/>
      <c r="J58" s="37"/>
      <c r="K58" s="37"/>
      <c r="L58" s="37"/>
      <c r="M58" s="37"/>
      <c r="N58" s="39"/>
      <c r="O58" s="37"/>
    </row>
    <row r="59" spans="2:15" s="15" customFormat="1" ht="15" thickBot="1">
      <c r="B59" s="64" t="s">
        <v>138</v>
      </c>
      <c r="C59" s="52" t="s">
        <v>153</v>
      </c>
      <c r="D59" s="58">
        <v>24985</v>
      </c>
      <c r="E59" s="58">
        <v>19692</v>
      </c>
      <c r="F59" s="60">
        <v>43071</v>
      </c>
      <c r="G59" s="38"/>
      <c r="H59" s="37"/>
      <c r="I59" s="37"/>
      <c r="J59" s="37"/>
      <c r="K59" s="37"/>
      <c r="L59" s="37"/>
      <c r="M59" s="37"/>
      <c r="N59" s="40"/>
      <c r="O59" s="37"/>
    </row>
    <row r="60" spans="2:15" s="15" customFormat="1" ht="15" thickBot="1">
      <c r="B60" s="64" t="s">
        <v>25</v>
      </c>
      <c r="C60" s="52" t="s">
        <v>154</v>
      </c>
      <c r="D60" s="58">
        <v>10318</v>
      </c>
      <c r="E60" s="58">
        <v>6926</v>
      </c>
      <c r="F60" s="60">
        <v>43078</v>
      </c>
      <c r="G60" s="30"/>
      <c r="H60" s="30"/>
      <c r="I60" s="30"/>
      <c r="J60" s="30"/>
      <c r="K60" s="30"/>
      <c r="L60" s="30"/>
      <c r="M60" s="30"/>
      <c r="N60" s="30"/>
      <c r="O60" s="30"/>
    </row>
    <row r="61" spans="2:15" s="15" customFormat="1" ht="15" thickBot="1">
      <c r="B61" s="64" t="s">
        <v>155</v>
      </c>
      <c r="C61" s="53" t="s">
        <v>156</v>
      </c>
      <c r="D61" s="58">
        <v>26341</v>
      </c>
      <c r="E61" s="58">
        <v>11432</v>
      </c>
      <c r="F61" s="60">
        <v>43083</v>
      </c>
      <c r="G61" s="30"/>
      <c r="H61" s="30"/>
      <c r="I61" s="30"/>
      <c r="J61" s="30"/>
      <c r="K61" s="30"/>
      <c r="L61" s="30"/>
      <c r="M61" s="30"/>
      <c r="N61" s="30"/>
      <c r="O61" s="30"/>
    </row>
    <row r="62" spans="2:6" s="15" customFormat="1" ht="15" thickBot="1">
      <c r="B62" s="54" t="s">
        <v>157</v>
      </c>
      <c r="C62" s="55" t="s">
        <v>158</v>
      </c>
      <c r="D62" s="58">
        <v>36337</v>
      </c>
      <c r="E62" s="58">
        <v>20590</v>
      </c>
      <c r="F62" s="60">
        <v>43108</v>
      </c>
    </row>
    <row r="63" spans="2:6" s="15" customFormat="1" ht="15" thickBot="1">
      <c r="B63" s="54" t="s">
        <v>99</v>
      </c>
      <c r="C63" s="55" t="s">
        <v>159</v>
      </c>
      <c r="D63" s="58">
        <v>301</v>
      </c>
      <c r="E63" s="58">
        <v>282</v>
      </c>
      <c r="F63" s="60">
        <v>43109</v>
      </c>
    </row>
    <row r="64" spans="2:6" s="15" customFormat="1" ht="15" thickBot="1">
      <c r="B64" s="54" t="s">
        <v>157</v>
      </c>
      <c r="C64" s="55" t="s">
        <v>160</v>
      </c>
      <c r="D64" s="58">
        <v>103357</v>
      </c>
      <c r="E64" s="58">
        <v>4176</v>
      </c>
      <c r="F64" s="60">
        <v>43112</v>
      </c>
    </row>
    <row r="65" spans="2:6" s="15" customFormat="1" ht="15" thickBot="1">
      <c r="B65" s="54" t="s">
        <v>157</v>
      </c>
      <c r="C65" s="55" t="s">
        <v>161</v>
      </c>
      <c r="D65" s="58">
        <v>34</v>
      </c>
      <c r="E65" s="58">
        <v>31</v>
      </c>
      <c r="F65" s="60">
        <v>43112</v>
      </c>
    </row>
    <row r="66" spans="2:6" s="15" customFormat="1" ht="15" thickBot="1">
      <c r="B66" s="54" t="s">
        <v>157</v>
      </c>
      <c r="C66" s="55" t="s">
        <v>162</v>
      </c>
      <c r="D66" s="58">
        <v>8313</v>
      </c>
      <c r="E66" s="58">
        <v>5779</v>
      </c>
      <c r="F66" s="60">
        <v>43115</v>
      </c>
    </row>
    <row r="67" spans="2:6" s="15" customFormat="1" ht="15" thickBot="1">
      <c r="B67" s="83" t="s">
        <v>138</v>
      </c>
      <c r="C67" s="84" t="s">
        <v>91</v>
      </c>
      <c r="D67" s="85">
        <v>6899</v>
      </c>
      <c r="E67" s="85">
        <v>3133</v>
      </c>
      <c r="F67" s="86">
        <v>43115</v>
      </c>
    </row>
    <row r="68" spans="2:6" s="15" customFormat="1" ht="13.5">
      <c r="B68" s="81"/>
      <c r="C68" s="81" t="s">
        <v>147</v>
      </c>
      <c r="D68" s="82">
        <f>SUM(D58:D67)</f>
        <v>216981</v>
      </c>
      <c r="E68" s="82">
        <f>SUM(E59:E67)</f>
        <v>72041</v>
      </c>
      <c r="F68" s="81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pans="7:14" s="15" customFormat="1" ht="13.5">
      <c r="G200" s="11"/>
      <c r="H200" s="11"/>
      <c r="I200" s="11"/>
      <c r="J200" s="11"/>
      <c r="K200" s="11"/>
      <c r="L200" s="11"/>
      <c r="M200" s="11"/>
      <c r="N200" s="11"/>
    </row>
    <row r="201" spans="6:15" s="15" customFormat="1" ht="13.5"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</sheetData>
  <sheetProtection/>
  <autoFilter ref="B3:O3">
    <sortState ref="B4:O201">
      <sortCondition descending="1" sortBy="value" ref="N4:N201"/>
    </sortState>
  </autoFilter>
  <mergeCells count="4">
    <mergeCell ref="B1:C1"/>
    <mergeCell ref="D1:O1"/>
    <mergeCell ref="B2:C2"/>
    <mergeCell ref="B55:F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2018-01-30T19:26:06Z</dcterms:modified>
  <cp:category/>
  <cp:version/>
  <cp:contentType/>
  <cp:contentStatus/>
</cp:coreProperties>
</file>